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6" yWindow="564" windowWidth="17916" windowHeight="8148"/>
  </bookViews>
  <sheets>
    <sheet name="Sheet1" sheetId="1" r:id="rId1"/>
    <sheet name="Sheet2" sheetId="2" r:id="rId2"/>
    <sheet name="Wishlist" sheetId="3" r:id="rId3"/>
  </sheets>
  <calcPr calcId="145621"/>
</workbook>
</file>

<file path=xl/calcChain.xml><?xml version="1.0" encoding="utf-8"?>
<calcChain xmlns="http://schemas.openxmlformats.org/spreadsheetml/2006/main">
  <c r="C22" i="1" l="1"/>
  <c r="B4" i="1"/>
  <c r="C92" i="1"/>
  <c r="C62" i="1"/>
  <c r="C91" i="1" s="1"/>
  <c r="C50" i="1"/>
  <c r="C90" i="1" s="1"/>
  <c r="C46" i="1"/>
  <c r="C89" i="1" s="1"/>
  <c r="C36" i="1"/>
  <c r="C88" i="1" s="1"/>
  <c r="C32" i="1"/>
  <c r="C7" i="1"/>
  <c r="C10" i="1"/>
  <c r="C15" i="1"/>
  <c r="C1" i="1"/>
  <c r="C5" i="1" s="1"/>
  <c r="E4" i="3"/>
  <c r="E3" i="3"/>
  <c r="C79" i="1"/>
  <c r="C77" i="1"/>
  <c r="C93" i="1" s="1"/>
  <c r="C57" i="1"/>
  <c r="C55" i="1"/>
  <c r="C13" i="1"/>
  <c r="C11" i="1"/>
  <c r="C9" i="1"/>
  <c r="C8" i="1"/>
  <c r="C3" i="1"/>
  <c r="A3" i="1"/>
  <c r="C2" i="1"/>
  <c r="A2" i="1"/>
  <c r="C83" i="1" l="1"/>
</calcChain>
</file>

<file path=xl/sharedStrings.xml><?xml version="1.0" encoding="utf-8"?>
<sst xmlns="http://schemas.openxmlformats.org/spreadsheetml/2006/main" count="548" uniqueCount="277">
  <si>
    <t>Base Pack Weight</t>
  </si>
  <si>
    <t>lbs</t>
  </si>
  <si>
    <t>+ 6 days of food</t>
  </si>
  <si>
    <t>+ 2 liters of water</t>
  </si>
  <si>
    <t>+ 1 MSR ISOPRO</t>
  </si>
  <si>
    <t>Total Pack Weight at Load-In</t>
  </si>
  <si>
    <t>Garrett</t>
  </si>
  <si>
    <t>Base Pack</t>
  </si>
  <si>
    <t>Model</t>
  </si>
  <si>
    <t>Pack</t>
  </si>
  <si>
    <t>Alps Outdoorz Commander</t>
  </si>
  <si>
    <t>oz</t>
  </si>
  <si>
    <t>Day Pack</t>
  </si>
  <si>
    <t>Mountain Hardwear Agama</t>
  </si>
  <si>
    <t>Water Bladder</t>
  </si>
  <si>
    <t>2x platypus 32oz</t>
  </si>
  <si>
    <t>Shelter &amp; Sleeping</t>
  </si>
  <si>
    <t>Tent</t>
  </si>
  <si>
    <t>REI Quarter Dome T1</t>
  </si>
  <si>
    <t>Tent Stakes (inc.)</t>
  </si>
  <si>
    <t>REI</t>
  </si>
  <si>
    <t>Sleeping Bag</t>
  </si>
  <si>
    <t>Sierra Designs Ridge Runner15 600</t>
  </si>
  <si>
    <t>Sleeping Pad</t>
  </si>
  <si>
    <t>Thermarest Ridge Runner Sol S</t>
  </si>
  <si>
    <t>Ground Cloth</t>
  </si>
  <si>
    <t>REI (inc)</t>
  </si>
  <si>
    <t>Cooking &amp; Drinking</t>
  </si>
  <si>
    <t>Stove</t>
  </si>
  <si>
    <t>MSR Pocket Rocket</t>
  </si>
  <si>
    <t>Pot &amp; Cup</t>
  </si>
  <si>
    <t>Tin Can w/insulation</t>
  </si>
  <si>
    <t>Backup Stove</t>
  </si>
  <si>
    <t>N/A</t>
  </si>
  <si>
    <t>Windscreen</t>
  </si>
  <si>
    <t>Utensil</t>
  </si>
  <si>
    <t>Extentable Spoon</t>
  </si>
  <si>
    <t>Water Filter</t>
  </si>
  <si>
    <t>Sawyer Squeeze</t>
  </si>
  <si>
    <t>Filter Backup</t>
  </si>
  <si>
    <t>Bladder for Filtering</t>
  </si>
  <si>
    <t xml:space="preserve">Sawyer 32oz </t>
  </si>
  <si>
    <t>Packed Clothes</t>
  </si>
  <si>
    <t>Socks</t>
  </si>
  <si>
    <t>Merino Wool x4</t>
  </si>
  <si>
    <t>Underwear</t>
  </si>
  <si>
    <t>Boxers</t>
  </si>
  <si>
    <t>Base Bottom</t>
  </si>
  <si>
    <t>Under Armour</t>
  </si>
  <si>
    <t>Insulation</t>
  </si>
  <si>
    <t>Mountain Hardwear 800 down vedt</t>
  </si>
  <si>
    <t>Rainwear</t>
  </si>
  <si>
    <t>Blaze Orange PVC Poncho</t>
  </si>
  <si>
    <t>Beanie</t>
  </si>
  <si>
    <t>Blaze Orange Heavyweight</t>
  </si>
  <si>
    <t>Neck/Face Gaiter</t>
  </si>
  <si>
    <t>Fleece fleet farm</t>
  </si>
  <si>
    <t>Jacket</t>
  </si>
  <si>
    <t>Fleece Hoodless sweatshirt</t>
  </si>
  <si>
    <t>Personal/Hygene</t>
  </si>
  <si>
    <t>Toothbrush/Paste</t>
  </si>
  <si>
    <t>Baby Wipes</t>
  </si>
  <si>
    <t>Backpacking Towel</t>
  </si>
  <si>
    <t>Safety &amp; Essentials</t>
  </si>
  <si>
    <t>Map</t>
  </si>
  <si>
    <t>Compass &amp; Whistle</t>
  </si>
  <si>
    <t>Cheap Pin-on Compass + whistle</t>
  </si>
  <si>
    <t>Matches</t>
  </si>
  <si>
    <t>Waterproof Matches</t>
  </si>
  <si>
    <t>Back up Lighter</t>
  </si>
  <si>
    <t>Lighter</t>
  </si>
  <si>
    <t>Bic Mini</t>
  </si>
  <si>
    <t>Soap</t>
  </si>
  <si>
    <t>Camp Soap (2fl oz)</t>
  </si>
  <si>
    <t>Duct Tape</t>
  </si>
  <si>
    <t>Fire Tinder</t>
  </si>
  <si>
    <t>Tinder balls</t>
  </si>
  <si>
    <t>First Aid</t>
  </si>
  <si>
    <t>REI Daypack First Aid Kit</t>
  </si>
  <si>
    <t>Emergency Shelter</t>
  </si>
  <si>
    <t>Emergency Space Blanket</t>
  </si>
  <si>
    <t>Hatchet</t>
  </si>
  <si>
    <t>Pen &amp; Notebook</t>
  </si>
  <si>
    <t>Handwarmers</t>
  </si>
  <si>
    <t>Emergen C packs</t>
  </si>
  <si>
    <t>Kill Kit</t>
  </si>
  <si>
    <t>Knife</t>
  </si>
  <si>
    <t>Havalon plus 6 blades</t>
  </si>
  <si>
    <t>Knife 2</t>
  </si>
  <si>
    <t>Parachute Cord</t>
  </si>
  <si>
    <t>25'</t>
  </si>
  <si>
    <t>Tags &amp; License</t>
  </si>
  <si>
    <t>Flagging Tape</t>
  </si>
  <si>
    <t>Gloves</t>
  </si>
  <si>
    <t>Game Bags</t>
  </si>
  <si>
    <t>Pillow Cases</t>
  </si>
  <si>
    <t>Electronics</t>
  </si>
  <si>
    <t>Headlamp w/ Batteries</t>
  </si>
  <si>
    <t>Home Depot</t>
  </si>
  <si>
    <t>Extra AAA</t>
  </si>
  <si>
    <t>x6</t>
  </si>
  <si>
    <t>Camera</t>
  </si>
  <si>
    <t>Vixia HF S100</t>
  </si>
  <si>
    <t>Camera 2</t>
  </si>
  <si>
    <t>Sony NEX 5R (no)</t>
  </si>
  <si>
    <t>Camera 3</t>
  </si>
  <si>
    <t>Contour Roam w/ Strap (no)</t>
  </si>
  <si>
    <t>Camera Battery Extra</t>
  </si>
  <si>
    <t>Lens 1</t>
  </si>
  <si>
    <t>18-55mm</t>
  </si>
  <si>
    <t>Walkie Talkie</t>
  </si>
  <si>
    <t>Midland</t>
  </si>
  <si>
    <t xml:space="preserve">Mic 2 </t>
  </si>
  <si>
    <t>Giant Squid Lav</t>
  </si>
  <si>
    <t>Tripod</t>
  </si>
  <si>
    <t>Cheap Tripod</t>
  </si>
  <si>
    <t>Tripod 2</t>
  </si>
  <si>
    <t>Gorilla Pod</t>
  </si>
  <si>
    <t>Audio Recorder</t>
  </si>
  <si>
    <t>Tascam</t>
  </si>
  <si>
    <t>GPS w/ Batteries</t>
  </si>
  <si>
    <t>Garmin 62s</t>
  </si>
  <si>
    <t>Extra AA</t>
  </si>
  <si>
    <t>Emergency Comms</t>
  </si>
  <si>
    <t>Samsung Galaxy SIII</t>
  </si>
  <si>
    <t>Hunting Gear</t>
  </si>
  <si>
    <t>Range Finder</t>
  </si>
  <si>
    <t>Nikon Aculon</t>
  </si>
  <si>
    <t>Wind Checker</t>
  </si>
  <si>
    <t>Milkweed in film canister</t>
  </si>
  <si>
    <t>Calls</t>
  </si>
  <si>
    <t>diaphragm</t>
  </si>
  <si>
    <t>Bugle</t>
  </si>
  <si>
    <t>Rifle Shells</t>
  </si>
  <si>
    <t>x10</t>
  </si>
  <si>
    <t>Gear that is worn, or carried in…</t>
  </si>
  <si>
    <t>Clothing</t>
  </si>
  <si>
    <t>Boots</t>
  </si>
  <si>
    <t>Leather Insulated</t>
  </si>
  <si>
    <t>Base Top</t>
  </si>
  <si>
    <t>Cabelas Merino Wool QZ</t>
  </si>
  <si>
    <t>Mid Top</t>
  </si>
  <si>
    <t>None</t>
  </si>
  <si>
    <t>Top Outer</t>
  </si>
  <si>
    <t>Cabelas Berber Fleece</t>
  </si>
  <si>
    <t>Pant</t>
  </si>
  <si>
    <t>Soft Shell Pants</t>
  </si>
  <si>
    <t>Liner Socks</t>
  </si>
  <si>
    <t>Merino Compression</t>
  </si>
  <si>
    <t>Outer Socks</t>
  </si>
  <si>
    <t>Joes Wool Hiking</t>
  </si>
  <si>
    <t>Under Armour Cold Gear</t>
  </si>
  <si>
    <t>Ball Cap</t>
  </si>
  <si>
    <t>Fleece Blaze Orange Beanie</t>
  </si>
  <si>
    <t>Orange Jacket</t>
  </si>
  <si>
    <t>Blaze Orange Vest</t>
  </si>
  <si>
    <t>Under Armour Light</t>
  </si>
  <si>
    <t>Optics</t>
  </si>
  <si>
    <t>Binoculars</t>
  </si>
  <si>
    <t>Tasco Futura 12x50</t>
  </si>
  <si>
    <t>Weapon</t>
  </si>
  <si>
    <t>Rifle</t>
  </si>
  <si>
    <t>Savage Axis w/ Scope</t>
  </si>
  <si>
    <t>Wishlist</t>
  </si>
  <si>
    <t>Item</t>
  </si>
  <si>
    <t>Replaces Item</t>
  </si>
  <si>
    <t>Cost</t>
  </si>
  <si>
    <t>Adjusted Cost
if old is sold</t>
  </si>
  <si>
    <t>Weight Savings (oz)</t>
  </si>
  <si>
    <t>Advantages</t>
  </si>
  <si>
    <t>EE Prodigy 20 Reg Wide Quilt</t>
  </si>
  <si>
    <t>Sierra Designs Ridge Runner Long 15</t>
  </si>
  <si>
    <t>Lighter, 3L more compressed. Synthetic good in all weather, more durable, better color</t>
  </si>
  <si>
    <t>MSR Windburner 1.0L System</t>
  </si>
  <si>
    <t>Fire Maple Hornet/Titanium Mug</t>
  </si>
  <si>
    <t>WINDPROOF. Coffee Accessory</t>
  </si>
  <si>
    <t>SEPTEMBER ELK/DEER</t>
  </si>
  <si>
    <t>Alps Commander</t>
  </si>
  <si>
    <t>Cabelas Whitetail Day Pack</t>
  </si>
  <si>
    <t>Square Tarp,6 Stakes, Line, Hammock</t>
  </si>
  <si>
    <t>Sierra Designs Ridge Runner 15 Long</t>
  </si>
  <si>
    <t>Winterlite MW+Schnozzel</t>
  </si>
  <si>
    <t>Dry Sack</t>
  </si>
  <si>
    <t>Sea to Summit eVac 13L Dry Sack</t>
  </si>
  <si>
    <t>Fire Maple 300t Hornet</t>
  </si>
  <si>
    <t>Snow Peak 700 Mug</t>
  </si>
  <si>
    <t>Foldable Spoon</t>
  </si>
  <si>
    <t>Filter Bladder</t>
  </si>
  <si>
    <t>FITS Merino</t>
  </si>
  <si>
    <t>WoolX x3</t>
  </si>
  <si>
    <t xml:space="preserve">First Lite Allegheny </t>
  </si>
  <si>
    <t>Mountain Hardware Nitrous 800  Down vest</t>
  </si>
  <si>
    <t>Insulation2</t>
  </si>
  <si>
    <t xml:space="preserve">Cabelas Stand Hunter Fleece </t>
  </si>
  <si>
    <t>RainGear</t>
  </si>
  <si>
    <t>Cabelas Space Rain Jacket</t>
  </si>
  <si>
    <t xml:space="preserve">First Lite Wind River Balaclava </t>
  </si>
  <si>
    <t>Pnuma Brimmed Beanie</t>
  </si>
  <si>
    <t>Camping specific brush</t>
  </si>
  <si>
    <t xml:space="preserve">Baby Wipes </t>
  </si>
  <si>
    <t>Cheap Pin-On</t>
  </si>
  <si>
    <t>3mm Accessory Cord</t>
  </si>
  <si>
    <t>50'</t>
  </si>
  <si>
    <t>Carabiner</t>
  </si>
  <si>
    <t>Tinder Balls</t>
  </si>
  <si>
    <t>WH Get Home Alive Light</t>
  </si>
  <si>
    <t xml:space="preserve">Emergency Space Blanket </t>
  </si>
  <si>
    <t>Saw</t>
  </si>
  <si>
    <t>Havalon Piranta w/ Sheath and 6 Blades</t>
  </si>
  <si>
    <t>Sony AS100V with Headband</t>
  </si>
  <si>
    <t>Sony HDR-CX240</t>
  </si>
  <si>
    <t>SD Card x2</t>
  </si>
  <si>
    <t>Sandisk</t>
  </si>
  <si>
    <t>Micro USB Charge Cord</t>
  </si>
  <si>
    <t>Micro USB Cord short</t>
  </si>
  <si>
    <t>Battery Pack</t>
  </si>
  <si>
    <t>Anker 26800</t>
  </si>
  <si>
    <t>x6 Lithium Ion</t>
  </si>
  <si>
    <t>Mini Tripod</t>
  </si>
  <si>
    <t>Joby Gorillapod</t>
  </si>
  <si>
    <t>Emergency Communication</t>
  </si>
  <si>
    <t xml:space="preserve">Phone </t>
  </si>
  <si>
    <t>Vortex Ranger 1500</t>
  </si>
  <si>
    <t>Various Reeds, x4</t>
  </si>
  <si>
    <t>Elk Nut Chuckler 2015 Bugle</t>
  </si>
  <si>
    <t>Bow Repair</t>
  </si>
  <si>
    <t>Cabelas Meindl Ultralight</t>
  </si>
  <si>
    <t>First Lite Chama QZ</t>
  </si>
  <si>
    <t>Cabelas Stalking</t>
  </si>
  <si>
    <t>Gaiter</t>
  </si>
  <si>
    <t>Kuiu Yukon Gaiter</t>
  </si>
  <si>
    <t>Watch</t>
  </si>
  <si>
    <t>Bow</t>
  </si>
  <si>
    <t>Quiver with Arrows</t>
  </si>
  <si>
    <t>Release</t>
  </si>
  <si>
    <t>Scott Little Bitty Goose</t>
  </si>
  <si>
    <t xml:space="preserve">Daypack Weight
</t>
  </si>
  <si>
    <t>lb</t>
  </si>
  <si>
    <t>Water</t>
  </si>
  <si>
    <t>2L of water</t>
  </si>
  <si>
    <t xml:space="preserve">Lunch
</t>
  </si>
  <si>
    <t>Misc</t>
  </si>
  <si>
    <t>Safety and Essentials</t>
  </si>
  <si>
    <t>See Above</t>
  </si>
  <si>
    <t>Packed Clothing</t>
  </si>
  <si>
    <t>Total Pack Weight (Not Including Weapon)</t>
  </si>
  <si>
    <t>Lightweight Mesh Camo Hat</t>
  </si>
  <si>
    <t>New Breed GX2, homemade stabilizer/side bar</t>
  </si>
  <si>
    <t>Tightspot, Gold Tip Pierce Platinum 300, Afflictor HybridX broadhead</t>
  </si>
  <si>
    <t>Sawyer Squeeze + Platypus dirty bag</t>
  </si>
  <si>
    <t>Primos Trigger Stick Short Tripod</t>
  </si>
  <si>
    <t>3L Platypus Big Zip LP</t>
  </si>
  <si>
    <t>REI small pack towel</t>
  </si>
  <si>
    <t>Unknown brand</t>
  </si>
  <si>
    <t>Small Hand saw from Gerber Hatchet combo tool</t>
  </si>
  <si>
    <t>Black Ovis Game Bags Medium</t>
  </si>
  <si>
    <t>Heimdall headlamp</t>
  </si>
  <si>
    <t>Stryka S9 8x42 with harness</t>
  </si>
  <si>
    <t>Ice Breaker/Woolx Merino wool</t>
  </si>
  <si>
    <t>Left at truck, Bowmaster press, field tips, allen wrenches</t>
  </si>
  <si>
    <t>"Butt Valet" biodegradable wipes</t>
  </si>
  <si>
    <t>Built-In Hydration Bladder</t>
  </si>
  <si>
    <t>Sawyer Squeeze with inline adapters</t>
  </si>
  <si>
    <t>Replace with EE Apex Top Quilt and DIY Apex underquilt</t>
  </si>
  <si>
    <t>Improvements for next year</t>
  </si>
  <si>
    <t>Sea to Summit long spork</t>
  </si>
  <si>
    <t>Replace with First Lite Uncompaghre Jacket</t>
  </si>
  <si>
    <t>Rain Pants</t>
  </si>
  <si>
    <t xml:space="preserve">Bring First Lite Boundary </t>
  </si>
  <si>
    <t>Bic Mini/ Storm proof matches</t>
  </si>
  <si>
    <t>Keep but remove gloves and flagging tape</t>
  </si>
  <si>
    <t>Replace with FDR-AX100?</t>
  </si>
  <si>
    <t>Bring a 2nd one</t>
  </si>
  <si>
    <t xml:space="preserve">N/A </t>
  </si>
  <si>
    <t>Don't forget milkweek!</t>
  </si>
  <si>
    <t>Good luck with Phelps so far</t>
  </si>
  <si>
    <t>Maybe move back to fixed?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</si>
</sst>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"/>
  </numFmts>
  <fonts count="14">
    <font>
      <sz val="10"/>
      <color rgb="FF000000"/>
      <name val="Arial"/>
    </font>
    <font>
      <sz val="11"/>
      <color rgb="FF000000"/>
      <name val="Calibri"/>
    </font>
    <font>
      <b/>
      <sz val="14"/>
      <color rgb="FF000000"/>
      <name val="Calibri"/>
    </font>
    <font>
      <sz val="14"/>
      <color rgb="FF666666"/>
      <name val="Calibri"/>
    </font>
    <font>
      <sz val="11"/>
      <color rgb="FF666666"/>
      <name val="Calibri"/>
    </font>
    <font>
      <b/>
      <sz val="14"/>
      <color rgb="FF666666"/>
      <name val="Calibri"/>
    </font>
    <font>
      <sz val="11"/>
      <name val="Calibri"/>
    </font>
    <font>
      <b/>
      <sz val="11"/>
      <color rgb="FF000000"/>
      <name val="Calibri"/>
    </font>
    <font>
      <sz val="10"/>
      <name val="Arial"/>
    </font>
    <font>
      <i/>
      <sz val="11"/>
      <color rgb="FF000000"/>
      <name val="Calibri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 tint="-0.34998626667073579"/>
        <bgColor rgb="FFF2F2F2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165" fontId="2" fillId="0" borderId="0" xfId="0" applyNumberFormat="1" applyFont="1" applyAlignment="1"/>
    <xf numFmtId="0" fontId="3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>
      <alignment horizontal="right"/>
    </xf>
    <xf numFmtId="165" fontId="1" fillId="0" borderId="0" xfId="0" applyNumberFormat="1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165" fontId="1" fillId="0" borderId="0" xfId="0" applyNumberFormat="1" applyFont="1" applyAlignment="1"/>
    <xf numFmtId="0" fontId="5" fillId="0" borderId="0" xfId="0" applyFont="1" applyAlignment="1"/>
    <xf numFmtId="165" fontId="6" fillId="0" borderId="0" xfId="0" applyNumberFormat="1" applyFont="1" applyAlignment="1"/>
    <xf numFmtId="0" fontId="4" fillId="0" borderId="0" xfId="0" applyFont="1" applyAlignment="1"/>
    <xf numFmtId="0" fontId="7" fillId="3" borderId="1" xfId="0" applyFont="1" applyFill="1" applyBorder="1" applyAlignment="1"/>
    <xf numFmtId="0" fontId="1" fillId="3" borderId="1" xfId="0" applyFont="1" applyFill="1" applyBorder="1" applyAlignment="1"/>
    <xf numFmtId="165" fontId="7" fillId="3" borderId="1" xfId="0" applyNumberFormat="1" applyFont="1" applyFill="1" applyBorder="1" applyAlignment="1">
      <alignment horizontal="right"/>
    </xf>
    <xf numFmtId="0" fontId="1" fillId="3" borderId="0" xfId="0" applyFont="1" applyFill="1" applyAlignment="1"/>
    <xf numFmtId="0" fontId="1" fillId="0" borderId="2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/>
    <xf numFmtId="0" fontId="1" fillId="0" borderId="2" xfId="0" applyFont="1" applyBorder="1" applyAlignment="1">
      <alignment horizontal="right"/>
    </xf>
    <xf numFmtId="0" fontId="1" fillId="0" borderId="0" xfId="0" applyFont="1" applyAlignment="1"/>
    <xf numFmtId="165" fontId="1" fillId="0" borderId="0" xfId="0" applyNumberFormat="1" applyFont="1" applyAlignment="1">
      <alignment horizontal="right"/>
    </xf>
    <xf numFmtId="165" fontId="1" fillId="0" borderId="2" xfId="0" applyNumberFormat="1" applyFont="1" applyBorder="1" applyAlignment="1"/>
    <xf numFmtId="0" fontId="8" fillId="0" borderId="0" xfId="0" applyFont="1" applyAlignment="1">
      <alignment wrapText="1"/>
    </xf>
    <xf numFmtId="0" fontId="7" fillId="3" borderId="3" xfId="0" applyFont="1" applyFill="1" applyBorder="1" applyAlignment="1"/>
    <xf numFmtId="0" fontId="1" fillId="3" borderId="3" xfId="0" applyFont="1" applyFill="1" applyBorder="1" applyAlignment="1"/>
    <xf numFmtId="165" fontId="7" fillId="3" borderId="3" xfId="0" applyNumberFormat="1" applyFont="1" applyFill="1" applyBorder="1" applyAlignment="1">
      <alignment horizontal="right"/>
    </xf>
    <xf numFmtId="0" fontId="1" fillId="3" borderId="2" xfId="0" applyFont="1" applyFill="1" applyBorder="1" applyAlignment="1"/>
    <xf numFmtId="0" fontId="1" fillId="3" borderId="0" xfId="0" applyFont="1" applyFill="1" applyAlignment="1"/>
    <xf numFmtId="0" fontId="1" fillId="0" borderId="1" xfId="0" applyFont="1" applyBorder="1" applyAlignment="1"/>
    <xf numFmtId="165" fontId="8" fillId="0" borderId="0" xfId="0" applyNumberFormat="1" applyFont="1" applyAlignment="1">
      <alignment wrapText="1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4" borderId="1" xfId="0" applyFont="1" applyFill="1" applyBorder="1" applyAlignment="1"/>
    <xf numFmtId="0" fontId="1" fillId="4" borderId="1" xfId="0" applyFont="1" applyFill="1" applyBorder="1" applyAlignment="1"/>
    <xf numFmtId="165" fontId="7" fillId="4" borderId="1" xfId="0" applyNumberFormat="1" applyFont="1" applyFill="1" applyBorder="1" applyAlignment="1">
      <alignment horizontal="right"/>
    </xf>
    <xf numFmtId="0" fontId="1" fillId="4" borderId="0" xfId="0" applyFont="1" applyFill="1" applyAlignment="1"/>
    <xf numFmtId="0" fontId="0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11" fillId="5" borderId="0" xfId="0" applyFont="1" applyFill="1" applyAlignment="1">
      <alignment wrapText="1"/>
    </xf>
    <xf numFmtId="0" fontId="11" fillId="5" borderId="0" xfId="0" applyFont="1" applyFill="1" applyAlignment="1">
      <alignment horizontal="center" wrapText="1"/>
    </xf>
    <xf numFmtId="0" fontId="12" fillId="0" borderId="0" xfId="0" applyFont="1" applyAlignment="1"/>
    <xf numFmtId="0" fontId="1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"/>
  <sheetViews>
    <sheetView tabSelected="1" workbookViewId="0">
      <selection activeCell="E84" sqref="E84"/>
    </sheetView>
  </sheetViews>
  <sheetFormatPr defaultColWidth="14.44140625" defaultRowHeight="12.75" customHeight="1"/>
  <cols>
    <col min="1" max="1" width="35.6640625" customWidth="1"/>
    <col min="2" max="2" width="55.6640625" customWidth="1"/>
    <col min="3" max="3" width="5.5546875" customWidth="1"/>
    <col min="4" max="4" width="5.109375" customWidth="1"/>
    <col min="5" max="5" width="23.88671875" customWidth="1"/>
    <col min="6" max="6" width="5.109375" customWidth="1"/>
    <col min="7" max="7" width="27.109375" customWidth="1"/>
    <col min="8" max="8" width="44.88671875" customWidth="1"/>
    <col min="9" max="9" width="5.5546875" customWidth="1"/>
    <col min="10" max="10" width="5.109375" customWidth="1"/>
    <col min="11" max="12" width="5" customWidth="1"/>
    <col min="13" max="13" width="5.44140625" customWidth="1"/>
    <col min="14" max="15" width="6.6640625" customWidth="1"/>
    <col min="16" max="21" width="5" customWidth="1"/>
  </cols>
  <sheetData>
    <row r="1" spans="1:5" ht="18.75" customHeight="1">
      <c r="A1" s="40" t="s">
        <v>0</v>
      </c>
      <c r="B1" s="38"/>
      <c r="C1" s="5">
        <f>SUM(C7,C10,C15,C22,C32,C36,C46,C50,C62,C77)</f>
        <v>32.918750000000003</v>
      </c>
      <c r="D1" s="6" t="s">
        <v>1</v>
      </c>
    </row>
    <row r="2" spans="1:5" ht="15" customHeight="1">
      <c r="A2" s="39" t="str">
        <f>"+ 7 days of food"</f>
        <v>+ 7 days of food</v>
      </c>
      <c r="B2" s="38"/>
      <c r="C2" s="9">
        <f>7/6*12</f>
        <v>14</v>
      </c>
      <c r="D2" s="10" t="s">
        <v>1</v>
      </c>
    </row>
    <row r="3" spans="1:5" ht="15" customHeight="1">
      <c r="A3" s="39" t="str">
        <f>"+ 2 liters of water"</f>
        <v>+ 2 liters of water</v>
      </c>
      <c r="B3" s="38"/>
      <c r="C3" s="9">
        <f>(2.2*2)</f>
        <v>4.4000000000000004</v>
      </c>
      <c r="D3" s="10" t="s">
        <v>1</v>
      </c>
    </row>
    <row r="4" spans="1:5" ht="15" customHeight="1">
      <c r="A4" s="11" t="s">
        <v>176</v>
      </c>
      <c r="B4" s="8" t="str">
        <f>"+ 1 fuel canisters"</f>
        <v>+ 1 fuel canisters</v>
      </c>
      <c r="C4" s="12">
        <v>0.3</v>
      </c>
      <c r="D4" s="10" t="s">
        <v>1</v>
      </c>
    </row>
    <row r="5" spans="1:5" ht="15" customHeight="1">
      <c r="A5" s="40" t="s">
        <v>245</v>
      </c>
      <c r="B5" s="38"/>
      <c r="C5" s="5">
        <f>SUM(C1:C4)</f>
        <v>51.618749999999999</v>
      </c>
      <c r="D5" s="13" t="s">
        <v>1</v>
      </c>
    </row>
    <row r="6" spans="1:5" ht="15" customHeight="1">
      <c r="A6" s="2"/>
      <c r="B6" s="2"/>
      <c r="C6" s="14"/>
      <c r="D6" s="15"/>
    </row>
    <row r="7" spans="1:5" ht="15" customHeight="1">
      <c r="A7" s="16" t="s">
        <v>7</v>
      </c>
      <c r="B7" s="17" t="s">
        <v>8</v>
      </c>
      <c r="C7" s="18">
        <f>(SUM(C8:C9)/16)</f>
        <v>8</v>
      </c>
      <c r="D7" s="19" t="s">
        <v>1</v>
      </c>
      <c r="E7" s="47" t="s">
        <v>264</v>
      </c>
    </row>
    <row r="8" spans="1:5" ht="15" customHeight="1">
      <c r="A8" s="20" t="s">
        <v>9</v>
      </c>
      <c r="B8" s="20" t="s">
        <v>177</v>
      </c>
      <c r="C8" s="21">
        <f>5*16+2</f>
        <v>82</v>
      </c>
      <c r="D8" s="1" t="s">
        <v>11</v>
      </c>
    </row>
    <row r="9" spans="1:5" ht="15" customHeight="1">
      <c r="A9" s="1" t="s">
        <v>12</v>
      </c>
      <c r="B9" s="3" t="s">
        <v>178</v>
      </c>
      <c r="C9" s="12">
        <f>32+14</f>
        <v>46</v>
      </c>
      <c r="D9" s="1" t="s">
        <v>11</v>
      </c>
    </row>
    <row r="10" spans="1:5" ht="15" customHeight="1">
      <c r="A10" s="16" t="s">
        <v>16</v>
      </c>
      <c r="B10" s="17" t="s">
        <v>8</v>
      </c>
      <c r="C10" s="18">
        <f>(SUM(C11:C14)/16)</f>
        <v>6.5875000000000004</v>
      </c>
      <c r="D10" s="19" t="s">
        <v>1</v>
      </c>
    </row>
    <row r="11" spans="1:5" ht="18" customHeight="1">
      <c r="A11" s="20" t="s">
        <v>17</v>
      </c>
      <c r="B11" s="23" t="s">
        <v>179</v>
      </c>
      <c r="C11" s="24">
        <f>11.7+6*1+1+18</f>
        <v>36.700000000000003</v>
      </c>
      <c r="D11" s="1" t="s">
        <v>11</v>
      </c>
    </row>
    <row r="12" spans="1:5" ht="12.75" customHeight="1">
      <c r="A12" s="1" t="s">
        <v>21</v>
      </c>
      <c r="B12" s="25" t="s">
        <v>180</v>
      </c>
      <c r="C12" s="26">
        <v>46</v>
      </c>
      <c r="D12" s="1" t="s">
        <v>11</v>
      </c>
      <c r="E12" s="46" t="s">
        <v>263</v>
      </c>
    </row>
    <row r="13" spans="1:5" ht="15" customHeight="1">
      <c r="A13" s="1" t="s">
        <v>23</v>
      </c>
      <c r="B13" s="3" t="s">
        <v>181</v>
      </c>
      <c r="C13" s="12">
        <f>18.3+2</f>
        <v>20.3</v>
      </c>
      <c r="D13" s="1" t="s">
        <v>11</v>
      </c>
      <c r="E13" s="46"/>
    </row>
    <row r="14" spans="1:5" ht="15" customHeight="1">
      <c r="A14" s="1" t="s">
        <v>182</v>
      </c>
      <c r="B14" s="3" t="s">
        <v>183</v>
      </c>
      <c r="C14" s="12">
        <v>2.4</v>
      </c>
      <c r="D14" s="1" t="s">
        <v>11</v>
      </c>
    </row>
    <row r="15" spans="1:5" ht="15" customHeight="1">
      <c r="A15" s="16" t="s">
        <v>27</v>
      </c>
      <c r="B15" s="17" t="s">
        <v>8</v>
      </c>
      <c r="C15" s="18">
        <f>(SUM(C16:C21)/16)</f>
        <v>1.14375</v>
      </c>
      <c r="D15" s="19" t="s">
        <v>1</v>
      </c>
    </row>
    <row r="16" spans="1:5" ht="15" customHeight="1">
      <c r="A16" s="20" t="s">
        <v>28</v>
      </c>
      <c r="B16" s="22" t="s">
        <v>184</v>
      </c>
      <c r="C16" s="22">
        <v>1.5</v>
      </c>
      <c r="D16" s="1" t="s">
        <v>11</v>
      </c>
    </row>
    <row r="17" spans="1:5" ht="15" customHeight="1">
      <c r="A17" s="1" t="s">
        <v>35</v>
      </c>
      <c r="B17" s="3" t="s">
        <v>185</v>
      </c>
      <c r="C17" s="12">
        <v>4.8</v>
      </c>
      <c r="D17" s="1" t="s">
        <v>11</v>
      </c>
    </row>
    <row r="18" spans="1:5" ht="15" customHeight="1">
      <c r="A18" s="1" t="s">
        <v>37</v>
      </c>
      <c r="B18" s="1" t="s">
        <v>262</v>
      </c>
      <c r="C18" s="12">
        <v>3</v>
      </c>
      <c r="D18" s="1" t="s">
        <v>11</v>
      </c>
    </row>
    <row r="19" spans="1:5" ht="15" customHeight="1">
      <c r="A19" s="1" t="s">
        <v>14</v>
      </c>
      <c r="B19" s="3" t="s">
        <v>261</v>
      </c>
      <c r="C19" s="12">
        <v>0</v>
      </c>
      <c r="D19" s="1" t="s">
        <v>11</v>
      </c>
    </row>
    <row r="20" spans="1:5" ht="15" customHeight="1">
      <c r="A20" s="1" t="s">
        <v>35</v>
      </c>
      <c r="B20" s="1" t="s">
        <v>186</v>
      </c>
      <c r="C20" s="12">
        <v>1</v>
      </c>
      <c r="D20" s="1" t="s">
        <v>11</v>
      </c>
      <c r="E20" s="47" t="s">
        <v>265</v>
      </c>
    </row>
    <row r="21" spans="1:5" ht="15" customHeight="1">
      <c r="A21" s="1" t="s">
        <v>187</v>
      </c>
      <c r="B21" s="3" t="s">
        <v>251</v>
      </c>
      <c r="C21" s="12">
        <v>8</v>
      </c>
      <c r="D21" s="1" t="s">
        <v>11</v>
      </c>
    </row>
    <row r="22" spans="1:5" ht="15" customHeight="1">
      <c r="A22" s="16" t="s">
        <v>42</v>
      </c>
      <c r="B22" s="17" t="s">
        <v>8</v>
      </c>
      <c r="C22" s="18">
        <f>(SUM(C23:C31)/16)</f>
        <v>4.0187499999999998</v>
      </c>
      <c r="D22" s="19" t="s">
        <v>1</v>
      </c>
    </row>
    <row r="23" spans="1:5" ht="15" customHeight="1">
      <c r="A23" s="20" t="s">
        <v>43</v>
      </c>
      <c r="B23" s="20" t="s">
        <v>188</v>
      </c>
      <c r="C23" s="27">
        <v>3</v>
      </c>
      <c r="D23" s="1" t="s">
        <v>11</v>
      </c>
    </row>
    <row r="24" spans="1:5" ht="15" customHeight="1">
      <c r="A24" s="1" t="s">
        <v>45</v>
      </c>
      <c r="B24" s="3" t="s">
        <v>189</v>
      </c>
      <c r="C24" s="12">
        <v>4</v>
      </c>
      <c r="D24" s="1" t="s">
        <v>11</v>
      </c>
    </row>
    <row r="25" spans="1:5" ht="15" customHeight="1">
      <c r="A25" s="1" t="s">
        <v>47</v>
      </c>
      <c r="B25" s="3" t="s">
        <v>190</v>
      </c>
      <c r="C25" s="12">
        <v>10</v>
      </c>
      <c r="D25" s="1" t="s">
        <v>11</v>
      </c>
    </row>
    <row r="26" spans="1:5" ht="15" customHeight="1">
      <c r="A26" s="1" t="s">
        <v>49</v>
      </c>
      <c r="B26" s="7" t="s">
        <v>191</v>
      </c>
      <c r="C26" s="12">
        <v>8</v>
      </c>
      <c r="D26" s="1" t="s">
        <v>11</v>
      </c>
      <c r="E26" s="48" t="s">
        <v>266</v>
      </c>
    </row>
    <row r="27" spans="1:5" ht="15" customHeight="1">
      <c r="A27" s="3" t="s">
        <v>192</v>
      </c>
      <c r="B27" s="3" t="s">
        <v>193</v>
      </c>
      <c r="C27" s="12">
        <v>16.3</v>
      </c>
      <c r="D27" s="1" t="s">
        <v>11</v>
      </c>
      <c r="E27" s="45"/>
    </row>
    <row r="28" spans="1:5" ht="15.75" customHeight="1">
      <c r="A28" s="1" t="s">
        <v>194</v>
      </c>
      <c r="B28" s="3" t="s">
        <v>195</v>
      </c>
      <c r="C28" s="3">
        <v>12</v>
      </c>
      <c r="D28" s="1" t="s">
        <v>11</v>
      </c>
    </row>
    <row r="29" spans="1:5" ht="15.75" customHeight="1">
      <c r="A29" s="1" t="s">
        <v>55</v>
      </c>
      <c r="B29" s="3" t="s">
        <v>196</v>
      </c>
      <c r="C29" s="12">
        <v>8</v>
      </c>
      <c r="D29" s="1" t="s">
        <v>11</v>
      </c>
    </row>
    <row r="30" spans="1:5" ht="15.75" customHeight="1">
      <c r="A30" s="3" t="s">
        <v>53</v>
      </c>
      <c r="B30" s="3" t="s">
        <v>197</v>
      </c>
      <c r="C30" s="12">
        <v>3</v>
      </c>
      <c r="D30" s="28" t="s">
        <v>11</v>
      </c>
    </row>
    <row r="31" spans="1:5" ht="15.75" customHeight="1">
      <c r="A31" s="49" t="s">
        <v>267</v>
      </c>
      <c r="B31" s="49" t="s">
        <v>33</v>
      </c>
      <c r="C31" s="12">
        <v>0</v>
      </c>
      <c r="D31" s="50" t="s">
        <v>11</v>
      </c>
      <c r="E31" s="47" t="s">
        <v>268</v>
      </c>
    </row>
    <row r="32" spans="1:5" ht="15.75" customHeight="1">
      <c r="A32" s="16" t="s">
        <v>59</v>
      </c>
      <c r="B32" s="17" t="s">
        <v>8</v>
      </c>
      <c r="C32" s="18">
        <f>(SUM(C33:C35)/16)</f>
        <v>0.38750000000000001</v>
      </c>
      <c r="D32" s="19" t="s">
        <v>1</v>
      </c>
    </row>
    <row r="33" spans="1:4" ht="15" customHeight="1">
      <c r="A33" s="20" t="s">
        <v>60</v>
      </c>
      <c r="B33" s="22" t="s">
        <v>198</v>
      </c>
      <c r="C33" s="27">
        <v>1</v>
      </c>
      <c r="D33" s="1" t="s">
        <v>11</v>
      </c>
    </row>
    <row r="34" spans="1:4" ht="15" customHeight="1">
      <c r="A34" s="3" t="s">
        <v>199</v>
      </c>
      <c r="B34" s="3" t="s">
        <v>260</v>
      </c>
      <c r="C34" s="12">
        <v>4</v>
      </c>
      <c r="D34" s="1" t="s">
        <v>11</v>
      </c>
    </row>
    <row r="35" spans="1:4" ht="15" customHeight="1">
      <c r="A35" s="1" t="s">
        <v>62</v>
      </c>
      <c r="B35" s="3" t="s">
        <v>252</v>
      </c>
      <c r="C35" s="12">
        <v>1.2</v>
      </c>
      <c r="D35" s="1" t="s">
        <v>11</v>
      </c>
    </row>
    <row r="36" spans="1:4" ht="15" customHeight="1">
      <c r="A36" s="16" t="s">
        <v>63</v>
      </c>
      <c r="B36" s="17" t="s">
        <v>8</v>
      </c>
      <c r="C36" s="18">
        <f>(SUM(C37:C45)/16)</f>
        <v>1.8187499999999999</v>
      </c>
      <c r="D36" s="19" t="s">
        <v>1</v>
      </c>
    </row>
    <row r="37" spans="1:4" ht="15" customHeight="1">
      <c r="A37" s="20" t="s">
        <v>64</v>
      </c>
      <c r="B37" s="22" t="s">
        <v>33</v>
      </c>
      <c r="C37" s="27">
        <v>0</v>
      </c>
      <c r="D37" s="1" t="s">
        <v>11</v>
      </c>
    </row>
    <row r="38" spans="1:4" ht="15" customHeight="1">
      <c r="A38" s="1" t="s">
        <v>65</v>
      </c>
      <c r="B38" s="3" t="s">
        <v>200</v>
      </c>
      <c r="C38" s="12">
        <v>0.7</v>
      </c>
      <c r="D38" s="1" t="s">
        <v>11</v>
      </c>
    </row>
    <row r="39" spans="1:4" ht="15" customHeight="1">
      <c r="A39" s="1" t="s">
        <v>70</v>
      </c>
      <c r="B39" s="49" t="s">
        <v>269</v>
      </c>
      <c r="C39" s="12">
        <v>1.2</v>
      </c>
      <c r="D39" s="1" t="s">
        <v>11</v>
      </c>
    </row>
    <row r="40" spans="1:4" ht="15" customHeight="1">
      <c r="A40" s="1" t="s">
        <v>201</v>
      </c>
      <c r="B40" s="1" t="s">
        <v>202</v>
      </c>
      <c r="C40" s="12">
        <v>3.2</v>
      </c>
      <c r="D40" s="1" t="s">
        <v>11</v>
      </c>
    </row>
    <row r="41" spans="1:4" ht="15" customHeight="1">
      <c r="A41" s="1" t="s">
        <v>203</v>
      </c>
      <c r="B41" s="2" t="s">
        <v>253</v>
      </c>
      <c r="C41" s="12">
        <v>1.1000000000000001</v>
      </c>
      <c r="D41" s="1" t="s">
        <v>11</v>
      </c>
    </row>
    <row r="42" spans="1:4" ht="15" customHeight="1">
      <c r="A42" s="1" t="s">
        <v>75</v>
      </c>
      <c r="B42" s="1" t="s">
        <v>204</v>
      </c>
      <c r="C42" s="12">
        <v>0.7</v>
      </c>
      <c r="D42" s="1" t="s">
        <v>11</v>
      </c>
    </row>
    <row r="43" spans="1:4" ht="15" customHeight="1">
      <c r="A43" s="1" t="s">
        <v>77</v>
      </c>
      <c r="B43" s="3" t="s">
        <v>205</v>
      </c>
      <c r="C43" s="12">
        <v>13.3</v>
      </c>
      <c r="D43" s="1" t="s">
        <v>11</v>
      </c>
    </row>
    <row r="44" spans="1:4" ht="15" customHeight="1">
      <c r="A44" s="1" t="s">
        <v>79</v>
      </c>
      <c r="B44" s="1" t="s">
        <v>206</v>
      </c>
      <c r="C44" s="12">
        <v>1.9</v>
      </c>
      <c r="D44" s="1" t="s">
        <v>11</v>
      </c>
    </row>
    <row r="45" spans="1:4" ht="15" customHeight="1">
      <c r="A45" s="3" t="s">
        <v>207</v>
      </c>
      <c r="B45" s="3" t="s">
        <v>254</v>
      </c>
      <c r="C45" s="12">
        <v>7</v>
      </c>
      <c r="D45" s="1" t="s">
        <v>11</v>
      </c>
    </row>
    <row r="46" spans="1:4" ht="15" customHeight="1">
      <c r="A46" s="16" t="s">
        <v>85</v>
      </c>
      <c r="B46" s="17" t="s">
        <v>8</v>
      </c>
      <c r="C46" s="18">
        <f>(SUM(C47:C49)/16)</f>
        <v>1.1312500000000001</v>
      </c>
      <c r="D46" s="19" t="s">
        <v>1</v>
      </c>
    </row>
    <row r="47" spans="1:4" ht="15" customHeight="1">
      <c r="A47" s="20" t="s">
        <v>86</v>
      </c>
      <c r="B47" s="20" t="s">
        <v>208</v>
      </c>
      <c r="C47" s="27">
        <v>2.7</v>
      </c>
      <c r="D47" s="1" t="s">
        <v>11</v>
      </c>
    </row>
    <row r="48" spans="1:4" ht="15" customHeight="1">
      <c r="A48" s="1" t="s">
        <v>91</v>
      </c>
      <c r="B48" s="2"/>
      <c r="C48" s="12">
        <v>0.1</v>
      </c>
      <c r="D48" s="1" t="s">
        <v>11</v>
      </c>
    </row>
    <row r="49" spans="1:5" ht="28.8" customHeight="1">
      <c r="A49" s="1" t="s">
        <v>94</v>
      </c>
      <c r="B49" s="3" t="s">
        <v>255</v>
      </c>
      <c r="C49" s="12">
        <v>15.3</v>
      </c>
      <c r="D49" s="1" t="s">
        <v>11</v>
      </c>
      <c r="E49" s="47" t="s">
        <v>270</v>
      </c>
    </row>
    <row r="50" spans="1:5" ht="15" customHeight="1">
      <c r="A50" s="16" t="s">
        <v>96</v>
      </c>
      <c r="B50" s="17" t="s">
        <v>8</v>
      </c>
      <c r="C50" s="18">
        <f>(SUM(C51:C61)/16)</f>
        <v>6.9124999999999996</v>
      </c>
      <c r="D50" s="19" t="s">
        <v>1</v>
      </c>
    </row>
    <row r="51" spans="1:5" ht="15" customHeight="1">
      <c r="A51" s="20" t="s">
        <v>97</v>
      </c>
      <c r="B51" s="22" t="s">
        <v>256</v>
      </c>
      <c r="C51" s="27">
        <v>1.3</v>
      </c>
      <c r="D51" s="1" t="s">
        <v>11</v>
      </c>
    </row>
    <row r="52" spans="1:5" ht="15" customHeight="1">
      <c r="A52" s="1" t="s">
        <v>101</v>
      </c>
      <c r="B52" s="25" t="s">
        <v>209</v>
      </c>
      <c r="C52" s="26">
        <v>7.8</v>
      </c>
      <c r="D52" s="1" t="s">
        <v>11</v>
      </c>
    </row>
    <row r="53" spans="1:5" ht="15" customHeight="1">
      <c r="A53" s="1" t="s">
        <v>103</v>
      </c>
      <c r="B53" s="3" t="s">
        <v>210</v>
      </c>
      <c r="C53" s="12">
        <v>7.6</v>
      </c>
      <c r="D53" s="1" t="s">
        <v>11</v>
      </c>
      <c r="E53" s="47" t="s">
        <v>271</v>
      </c>
    </row>
    <row r="54" spans="1:5" ht="15" customHeight="1">
      <c r="A54" s="1" t="s">
        <v>211</v>
      </c>
      <c r="B54" s="1" t="s">
        <v>212</v>
      </c>
      <c r="C54" s="12">
        <v>0.2</v>
      </c>
      <c r="D54" s="1" t="s">
        <v>11</v>
      </c>
    </row>
    <row r="55" spans="1:5" ht="15" customHeight="1">
      <c r="A55" s="1" t="s">
        <v>114</v>
      </c>
      <c r="B55" s="3" t="s">
        <v>250</v>
      </c>
      <c r="C55" s="12">
        <f>3*16+4.2</f>
        <v>52.2</v>
      </c>
      <c r="D55" s="1" t="s">
        <v>11</v>
      </c>
    </row>
    <row r="56" spans="1:5" ht="15" customHeight="1">
      <c r="A56" s="1" t="s">
        <v>213</v>
      </c>
      <c r="B56" s="1" t="s">
        <v>214</v>
      </c>
      <c r="C56" s="12">
        <v>0.5</v>
      </c>
      <c r="D56" s="1" t="s">
        <v>11</v>
      </c>
    </row>
    <row r="57" spans="1:5" ht="15" customHeight="1">
      <c r="A57" s="1" t="s">
        <v>215</v>
      </c>
      <c r="B57" s="3" t="s">
        <v>216</v>
      </c>
      <c r="C57" s="12">
        <f>26.5-10.7</f>
        <v>15.8</v>
      </c>
      <c r="D57" s="1" t="s">
        <v>11</v>
      </c>
      <c r="E57" s="47" t="s">
        <v>272</v>
      </c>
    </row>
    <row r="58" spans="1:5" ht="15" customHeight="1">
      <c r="A58" s="1" t="s">
        <v>218</v>
      </c>
      <c r="B58" s="1" t="s">
        <v>219</v>
      </c>
      <c r="C58" s="12">
        <v>6</v>
      </c>
      <c r="D58" s="1" t="s">
        <v>11</v>
      </c>
    </row>
    <row r="59" spans="1:5" ht="15" customHeight="1">
      <c r="A59" s="1" t="s">
        <v>120</v>
      </c>
      <c r="B59" s="1" t="s">
        <v>121</v>
      </c>
      <c r="C59" s="12">
        <v>8.1999999999999993</v>
      </c>
      <c r="D59" s="1" t="s">
        <v>11</v>
      </c>
    </row>
    <row r="60" spans="1:5" ht="15" customHeight="1">
      <c r="A60" s="1" t="s">
        <v>122</v>
      </c>
      <c r="B60" s="1" t="s">
        <v>217</v>
      </c>
      <c r="C60" s="12">
        <v>3</v>
      </c>
      <c r="D60" s="1" t="s">
        <v>11</v>
      </c>
    </row>
    <row r="61" spans="1:5" ht="15" customHeight="1">
      <c r="A61" s="1" t="s">
        <v>220</v>
      </c>
      <c r="B61" s="3" t="s">
        <v>221</v>
      </c>
      <c r="C61" s="12">
        <v>8</v>
      </c>
      <c r="D61" s="1" t="s">
        <v>11</v>
      </c>
    </row>
    <row r="62" spans="1:5" ht="15" customHeight="1">
      <c r="A62" s="16" t="s">
        <v>125</v>
      </c>
      <c r="B62" s="17" t="s">
        <v>8</v>
      </c>
      <c r="C62" s="18">
        <f>(SUM(C63:C67)/16)</f>
        <v>1.0187499999999998</v>
      </c>
      <c r="D62" s="19" t="s">
        <v>1</v>
      </c>
    </row>
    <row r="63" spans="1:5" ht="15" customHeight="1">
      <c r="A63" s="20" t="s">
        <v>126</v>
      </c>
      <c r="B63" s="22" t="s">
        <v>222</v>
      </c>
      <c r="C63" s="27">
        <v>7.7</v>
      </c>
      <c r="D63" s="1" t="s">
        <v>11</v>
      </c>
    </row>
    <row r="64" spans="1:5" ht="15" customHeight="1">
      <c r="A64" s="1" t="s">
        <v>128</v>
      </c>
      <c r="B64" s="49" t="s">
        <v>273</v>
      </c>
      <c r="C64" s="12">
        <v>0</v>
      </c>
      <c r="D64" s="1" t="s">
        <v>11</v>
      </c>
      <c r="E64" s="47" t="s">
        <v>274</v>
      </c>
    </row>
    <row r="65" spans="1:5" ht="15" customHeight="1">
      <c r="A65" s="1" t="s">
        <v>130</v>
      </c>
      <c r="B65" s="3" t="s">
        <v>223</v>
      </c>
      <c r="C65" s="12">
        <v>1</v>
      </c>
      <c r="D65" s="1" t="s">
        <v>11</v>
      </c>
      <c r="E65" s="47" t="s">
        <v>275</v>
      </c>
    </row>
    <row r="66" spans="1:5" ht="15" customHeight="1">
      <c r="A66" s="1" t="s">
        <v>132</v>
      </c>
      <c r="B66" s="3" t="s">
        <v>224</v>
      </c>
      <c r="C66" s="12">
        <v>7.6</v>
      </c>
      <c r="D66" s="1" t="s">
        <v>11</v>
      </c>
    </row>
    <row r="67" spans="1:5" ht="15" customHeight="1">
      <c r="A67" s="1" t="s">
        <v>225</v>
      </c>
      <c r="B67" s="3" t="s">
        <v>259</v>
      </c>
      <c r="C67" s="3">
        <v>0</v>
      </c>
      <c r="D67" s="1" t="s">
        <v>11</v>
      </c>
    </row>
    <row r="68" spans="1:5" ht="15" customHeight="1">
      <c r="A68" s="36" t="s">
        <v>135</v>
      </c>
      <c r="B68" s="37"/>
      <c r="C68" s="37"/>
      <c r="D68" s="37"/>
    </row>
    <row r="69" spans="1:5" ht="15" customHeight="1">
      <c r="A69" s="29" t="s">
        <v>136</v>
      </c>
      <c r="B69" s="30" t="s">
        <v>8</v>
      </c>
      <c r="C69" s="31" t="s">
        <v>33</v>
      </c>
      <c r="D69" s="32"/>
    </row>
    <row r="70" spans="1:5" ht="15" customHeight="1">
      <c r="A70" s="20" t="s">
        <v>137</v>
      </c>
      <c r="B70" s="20" t="s">
        <v>226</v>
      </c>
      <c r="C70" s="21"/>
      <c r="D70" s="2"/>
    </row>
    <row r="71" spans="1:5" ht="15" customHeight="1">
      <c r="A71" s="1" t="s">
        <v>139</v>
      </c>
      <c r="B71" s="3" t="s">
        <v>227</v>
      </c>
      <c r="C71" s="2"/>
      <c r="D71" s="2"/>
    </row>
    <row r="72" spans="1:5" ht="15" customHeight="1">
      <c r="A72" s="1" t="s">
        <v>145</v>
      </c>
      <c r="B72" s="3" t="s">
        <v>228</v>
      </c>
      <c r="C72" s="2"/>
      <c r="D72" s="2"/>
    </row>
    <row r="73" spans="1:5" ht="15" customHeight="1">
      <c r="A73" s="3" t="s">
        <v>229</v>
      </c>
      <c r="B73" s="3" t="s">
        <v>230</v>
      </c>
      <c r="C73" s="2"/>
      <c r="D73" s="2"/>
    </row>
    <row r="74" spans="1:5" ht="15" customHeight="1">
      <c r="A74" s="1" t="s">
        <v>152</v>
      </c>
      <c r="B74" s="3" t="s">
        <v>246</v>
      </c>
      <c r="C74" s="2"/>
      <c r="D74" s="2"/>
    </row>
    <row r="75" spans="1:5" ht="15" customHeight="1">
      <c r="A75" s="1" t="s">
        <v>231</v>
      </c>
      <c r="B75" s="3" t="s">
        <v>33</v>
      </c>
      <c r="C75" s="2"/>
      <c r="D75" s="2"/>
    </row>
    <row r="76" spans="1:5" ht="15" customHeight="1">
      <c r="A76" s="3" t="s">
        <v>46</v>
      </c>
      <c r="B76" s="3" t="s">
        <v>258</v>
      </c>
    </row>
    <row r="77" spans="1:5" ht="15" customHeight="1">
      <c r="A77" s="16" t="s">
        <v>157</v>
      </c>
      <c r="B77" s="17" t="s">
        <v>8</v>
      </c>
      <c r="C77" s="18">
        <f>SUM(C78)/16</f>
        <v>1.9</v>
      </c>
      <c r="D77" s="33" t="s">
        <v>1</v>
      </c>
    </row>
    <row r="78" spans="1:5" ht="15" customHeight="1">
      <c r="A78" s="20" t="s">
        <v>158</v>
      </c>
      <c r="B78" s="22" t="s">
        <v>257</v>
      </c>
      <c r="C78" s="22">
        <v>30.4</v>
      </c>
      <c r="D78" s="3" t="s">
        <v>11</v>
      </c>
    </row>
    <row r="79" spans="1:5" ht="15" customHeight="1">
      <c r="A79" s="16" t="s">
        <v>232</v>
      </c>
      <c r="B79" s="17" t="s">
        <v>8</v>
      </c>
      <c r="C79" s="18">
        <f>SUM(C80:C82)/16</f>
        <v>7</v>
      </c>
      <c r="D79" s="33" t="s">
        <v>1</v>
      </c>
    </row>
    <row r="80" spans="1:5" ht="15" customHeight="1">
      <c r="A80" s="20" t="s">
        <v>232</v>
      </c>
      <c r="B80" s="22" t="s">
        <v>247</v>
      </c>
      <c r="C80" s="22">
        <v>112</v>
      </c>
      <c r="D80" s="3" t="s">
        <v>11</v>
      </c>
    </row>
    <row r="81" spans="1:5" ht="15" customHeight="1">
      <c r="A81" s="1" t="s">
        <v>233</v>
      </c>
      <c r="B81" s="3" t="s">
        <v>248</v>
      </c>
      <c r="C81" s="2"/>
      <c r="D81" s="3" t="s">
        <v>11</v>
      </c>
      <c r="E81" s="47" t="s">
        <v>276</v>
      </c>
    </row>
    <row r="82" spans="1:5" ht="15" customHeight="1">
      <c r="A82" s="1" t="s">
        <v>234</v>
      </c>
      <c r="B82" s="1" t="s">
        <v>235</v>
      </c>
      <c r="C82" s="2"/>
      <c r="D82" s="3" t="s">
        <v>11</v>
      </c>
    </row>
    <row r="83" spans="1:5" ht="15" customHeight="1">
      <c r="A83" s="41" t="s">
        <v>236</v>
      </c>
      <c r="B83" s="42" t="s">
        <v>8</v>
      </c>
      <c r="C83" s="43">
        <f>SUM(C84:C92)/16</f>
        <v>18.0625</v>
      </c>
      <c r="D83" s="44" t="s">
        <v>237</v>
      </c>
    </row>
    <row r="84" spans="1:5" ht="15" customHeight="1">
      <c r="A84" s="22" t="s">
        <v>9</v>
      </c>
      <c r="B84" s="3" t="s">
        <v>178</v>
      </c>
      <c r="C84" s="22">
        <v>46</v>
      </c>
      <c r="D84" s="2" t="s">
        <v>11</v>
      </c>
    </row>
    <row r="85" spans="1:5" ht="15" customHeight="1">
      <c r="A85" s="3" t="s">
        <v>238</v>
      </c>
      <c r="B85" s="3" t="s">
        <v>239</v>
      </c>
      <c r="C85" s="3">
        <v>6.6</v>
      </c>
      <c r="D85" s="25" t="s">
        <v>11</v>
      </c>
    </row>
    <row r="86" spans="1:5" ht="15" customHeight="1">
      <c r="A86" s="34" t="s">
        <v>37</v>
      </c>
      <c r="B86" s="34" t="s">
        <v>249</v>
      </c>
      <c r="C86" s="34">
        <v>11</v>
      </c>
      <c r="D86" s="25" t="s">
        <v>11</v>
      </c>
    </row>
    <row r="87" spans="1:5" ht="15" customHeight="1">
      <c r="A87" s="28" t="s">
        <v>240</v>
      </c>
      <c r="B87" s="28" t="s">
        <v>241</v>
      </c>
      <c r="C87" s="28">
        <v>12</v>
      </c>
      <c r="D87" s="25" t="s">
        <v>11</v>
      </c>
    </row>
    <row r="88" spans="1:5" ht="15" customHeight="1">
      <c r="A88" s="28" t="s">
        <v>242</v>
      </c>
      <c r="B88" s="28" t="s">
        <v>243</v>
      </c>
      <c r="C88">
        <f>C36*16</f>
        <v>29.099999999999998</v>
      </c>
      <c r="D88" s="25" t="s">
        <v>11</v>
      </c>
    </row>
    <row r="89" spans="1:5" ht="15" customHeight="1">
      <c r="A89" s="28" t="s">
        <v>85</v>
      </c>
      <c r="B89" s="28" t="s">
        <v>243</v>
      </c>
      <c r="C89">
        <f>16*C46</f>
        <v>18.100000000000001</v>
      </c>
      <c r="D89" s="25" t="s">
        <v>11</v>
      </c>
    </row>
    <row r="90" spans="1:5" ht="15" customHeight="1">
      <c r="A90" s="28" t="s">
        <v>96</v>
      </c>
      <c r="B90" s="28" t="s">
        <v>243</v>
      </c>
      <c r="C90">
        <f>16*C50</f>
        <v>110.6</v>
      </c>
      <c r="D90" s="25" t="s">
        <v>11</v>
      </c>
    </row>
    <row r="91" spans="1:5" ht="15" customHeight="1">
      <c r="A91" s="28" t="s">
        <v>125</v>
      </c>
      <c r="B91" s="28" t="s">
        <v>243</v>
      </c>
      <c r="C91">
        <f>16*C62</f>
        <v>16.299999999999997</v>
      </c>
      <c r="D91" s="25" t="s">
        <v>11</v>
      </c>
    </row>
    <row r="92" spans="1:5" ht="15" customHeight="1">
      <c r="A92" s="28" t="s">
        <v>244</v>
      </c>
      <c r="B92" s="28" t="s">
        <v>243</v>
      </c>
      <c r="C92" s="35">
        <f>SUM(C27,C28,C29,C30)</f>
        <v>39.299999999999997</v>
      </c>
      <c r="D92" s="25" t="s">
        <v>11</v>
      </c>
    </row>
    <row r="93" spans="1:5" ht="15" customHeight="1">
      <c r="A93" s="28" t="s">
        <v>157</v>
      </c>
      <c r="B93" s="28" t="s">
        <v>243</v>
      </c>
      <c r="C93">
        <f>C77*16</f>
        <v>30.4</v>
      </c>
      <c r="D93" s="25" t="s">
        <v>11</v>
      </c>
    </row>
    <row r="94" spans="1:5" ht="15" customHeight="1"/>
    <row r="95" spans="1:5" ht="15" customHeight="1"/>
    <row r="96" spans="1:5" ht="15" customHeight="1"/>
    <row r="97" ht="15" customHeight="1"/>
    <row r="98" ht="15" customHeight="1"/>
    <row r="99" ht="15" customHeight="1"/>
    <row r="100" ht="15" customHeight="1"/>
  </sheetData>
  <mergeCells count="7">
    <mergeCell ref="A1:B1"/>
    <mergeCell ref="E12:E13"/>
    <mergeCell ref="E26:E27"/>
    <mergeCell ref="A68:D68"/>
    <mergeCell ref="A5:B5"/>
    <mergeCell ref="A3:B3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/>
  </sheetViews>
  <sheetFormatPr defaultColWidth="14.44140625" defaultRowHeight="12.75" customHeight="1"/>
  <cols>
    <col min="1" max="6" width="10" customWidth="1"/>
  </cols>
  <sheetData>
    <row r="1" spans="1:6" ht="15" customHeight="1">
      <c r="A1" s="1" t="s">
        <v>0</v>
      </c>
      <c r="B1" s="2"/>
      <c r="C1" s="1">
        <v>31.4</v>
      </c>
      <c r="D1" s="1" t="s">
        <v>1</v>
      </c>
      <c r="E1" s="2"/>
      <c r="F1" s="2"/>
    </row>
    <row r="2" spans="1:6" ht="15" customHeight="1">
      <c r="A2" s="1" t="s">
        <v>2</v>
      </c>
      <c r="B2" s="2"/>
      <c r="C2" s="1">
        <v>9.6999999999999993</v>
      </c>
      <c r="D2" s="1" t="s">
        <v>1</v>
      </c>
      <c r="E2" s="2"/>
      <c r="F2" s="2"/>
    </row>
    <row r="3" spans="1:6" ht="15" customHeight="1">
      <c r="A3" s="1" t="s">
        <v>3</v>
      </c>
      <c r="B3" s="2"/>
      <c r="C3" s="1">
        <v>4.4000000000000004</v>
      </c>
      <c r="D3" s="1" t="s">
        <v>1</v>
      </c>
      <c r="E3" s="2"/>
      <c r="F3" s="2"/>
    </row>
    <row r="4" spans="1:6" ht="15" customHeight="1">
      <c r="A4" s="2"/>
      <c r="B4" s="1" t="s">
        <v>4</v>
      </c>
      <c r="C4" s="1">
        <v>0.8</v>
      </c>
      <c r="D4" s="1" t="s">
        <v>1</v>
      </c>
      <c r="E4" s="2"/>
      <c r="F4" s="2"/>
    </row>
    <row r="5" spans="1:6" ht="15" customHeight="1">
      <c r="A5" s="1" t="s">
        <v>5</v>
      </c>
      <c r="B5" s="2"/>
      <c r="C5" s="1">
        <v>46.4</v>
      </c>
      <c r="D5" s="1" t="s">
        <v>1</v>
      </c>
      <c r="E5" s="2"/>
      <c r="F5" s="2"/>
    </row>
    <row r="6" spans="1:6" ht="15" customHeight="1">
      <c r="A6" s="1" t="s">
        <v>6</v>
      </c>
      <c r="B6" s="2"/>
      <c r="C6" s="2"/>
      <c r="D6" s="2"/>
      <c r="E6" s="2"/>
      <c r="F6" s="2"/>
    </row>
    <row r="7" spans="1:6" ht="15" customHeight="1">
      <c r="A7" s="1" t="s">
        <v>7</v>
      </c>
      <c r="B7" s="1" t="s">
        <v>8</v>
      </c>
      <c r="C7" s="1">
        <v>9.6999999999999993</v>
      </c>
      <c r="D7" s="1" t="s">
        <v>1</v>
      </c>
      <c r="E7" s="2"/>
      <c r="F7" s="2"/>
    </row>
    <row r="8" spans="1:6" ht="15" customHeight="1">
      <c r="A8" s="1" t="s">
        <v>9</v>
      </c>
      <c r="B8" s="1" t="s">
        <v>10</v>
      </c>
      <c r="C8" s="1">
        <v>117</v>
      </c>
      <c r="D8" s="1" t="s">
        <v>11</v>
      </c>
      <c r="E8" s="2"/>
      <c r="F8" s="2"/>
    </row>
    <row r="9" spans="1:6" ht="15" customHeight="1">
      <c r="A9" s="1" t="s">
        <v>12</v>
      </c>
      <c r="B9" s="1" t="s">
        <v>13</v>
      </c>
      <c r="C9" s="1">
        <v>36.5</v>
      </c>
      <c r="D9" s="1" t="s">
        <v>11</v>
      </c>
      <c r="E9" s="2"/>
      <c r="F9" s="2"/>
    </row>
    <row r="10" spans="1:6" ht="15" customHeight="1">
      <c r="A10" s="1" t="s">
        <v>14</v>
      </c>
      <c r="B10" s="1" t="s">
        <v>15</v>
      </c>
      <c r="C10" s="1">
        <v>2</v>
      </c>
      <c r="D10" s="1" t="s">
        <v>11</v>
      </c>
      <c r="E10" s="2"/>
      <c r="F10" s="2"/>
    </row>
    <row r="11" spans="1:6" ht="15" customHeight="1">
      <c r="A11" s="1" t="s">
        <v>16</v>
      </c>
      <c r="B11" s="1" t="s">
        <v>8</v>
      </c>
      <c r="C11" s="1">
        <v>7.3</v>
      </c>
      <c r="D11" s="1" t="s">
        <v>1</v>
      </c>
      <c r="E11" s="2"/>
      <c r="F11" s="2"/>
    </row>
    <row r="12" spans="1:6" ht="15" customHeight="1">
      <c r="A12" s="1" t="s">
        <v>17</v>
      </c>
      <c r="B12" s="1" t="s">
        <v>18</v>
      </c>
      <c r="C12" s="1">
        <v>60.7</v>
      </c>
      <c r="D12" s="1" t="s">
        <v>11</v>
      </c>
      <c r="E12" s="2"/>
      <c r="F12" s="2"/>
    </row>
    <row r="13" spans="1:6" ht="15" customHeight="1">
      <c r="A13" s="1" t="s">
        <v>19</v>
      </c>
      <c r="B13" s="1" t="s">
        <v>20</v>
      </c>
      <c r="C13" s="1">
        <v>0</v>
      </c>
      <c r="D13" s="1" t="s">
        <v>11</v>
      </c>
      <c r="E13" s="2"/>
      <c r="F13" s="2"/>
    </row>
    <row r="14" spans="1:6" ht="15" customHeight="1">
      <c r="A14" s="1" t="s">
        <v>21</v>
      </c>
      <c r="B14" s="1" t="s">
        <v>22</v>
      </c>
      <c r="C14" s="1">
        <v>46</v>
      </c>
      <c r="D14" s="1" t="s">
        <v>11</v>
      </c>
      <c r="E14" s="2"/>
      <c r="F14" s="2"/>
    </row>
    <row r="15" spans="1:6" ht="15" customHeight="1">
      <c r="A15" s="1" t="s">
        <v>23</v>
      </c>
      <c r="B15" s="1" t="s">
        <v>24</v>
      </c>
      <c r="C15" s="1">
        <v>9.5</v>
      </c>
      <c r="D15" s="1" t="s">
        <v>11</v>
      </c>
      <c r="E15" s="2"/>
      <c r="F15" s="2"/>
    </row>
    <row r="16" spans="1:6" ht="15" customHeight="1">
      <c r="A16" s="1" t="s">
        <v>25</v>
      </c>
      <c r="B16" s="1" t="s">
        <v>26</v>
      </c>
      <c r="C16" s="1">
        <v>0</v>
      </c>
      <c r="D16" s="1" t="s">
        <v>11</v>
      </c>
      <c r="E16" s="2"/>
      <c r="F16" s="2"/>
    </row>
    <row r="17" spans="1:6" ht="15" customHeight="1">
      <c r="A17" s="1" t="s">
        <v>27</v>
      </c>
      <c r="B17" s="1" t="s">
        <v>8</v>
      </c>
      <c r="C17" s="1">
        <v>0.8</v>
      </c>
      <c r="D17" s="1" t="s">
        <v>1</v>
      </c>
      <c r="E17" s="2"/>
      <c r="F17" s="2"/>
    </row>
    <row r="18" spans="1:6" ht="15" customHeight="1">
      <c r="A18" s="1" t="s">
        <v>28</v>
      </c>
      <c r="B18" s="1" t="s">
        <v>29</v>
      </c>
      <c r="C18" s="1">
        <v>4</v>
      </c>
      <c r="D18" s="1" t="s">
        <v>11</v>
      </c>
      <c r="E18" s="2"/>
      <c r="F18" s="2"/>
    </row>
    <row r="19" spans="1:6" ht="15" customHeight="1">
      <c r="A19" s="1" t="s">
        <v>30</v>
      </c>
      <c r="B19" s="1" t="s">
        <v>31</v>
      </c>
      <c r="C19" s="1">
        <v>3.9</v>
      </c>
      <c r="D19" s="1" t="s">
        <v>11</v>
      </c>
      <c r="E19" s="2"/>
      <c r="F19" s="2"/>
    </row>
    <row r="20" spans="1:6" ht="15" customHeight="1">
      <c r="A20" s="1" t="s">
        <v>32</v>
      </c>
      <c r="B20" s="1" t="s">
        <v>33</v>
      </c>
      <c r="C20" s="1">
        <v>0</v>
      </c>
      <c r="D20" s="2"/>
      <c r="E20" s="2"/>
      <c r="F20" s="2"/>
    </row>
    <row r="21" spans="1:6" ht="15" customHeight="1">
      <c r="A21" s="1" t="s">
        <v>34</v>
      </c>
      <c r="B21" s="1" t="s">
        <v>33</v>
      </c>
      <c r="C21" s="1">
        <v>0</v>
      </c>
      <c r="D21" s="1" t="s">
        <v>11</v>
      </c>
      <c r="E21" s="2"/>
      <c r="F21" s="2"/>
    </row>
    <row r="22" spans="1:6" ht="15" customHeight="1">
      <c r="A22" s="1" t="s">
        <v>35</v>
      </c>
      <c r="B22" s="1" t="s">
        <v>36</v>
      </c>
      <c r="C22" s="1">
        <v>1</v>
      </c>
      <c r="D22" s="1" t="s">
        <v>11</v>
      </c>
      <c r="E22" s="2"/>
      <c r="F22" s="2"/>
    </row>
    <row r="23" spans="1:6" ht="15" customHeight="1">
      <c r="A23" s="1" t="s">
        <v>37</v>
      </c>
      <c r="B23" s="1" t="s">
        <v>38</v>
      </c>
      <c r="C23" s="1">
        <v>2.5</v>
      </c>
      <c r="D23" s="1" t="s">
        <v>11</v>
      </c>
      <c r="E23" s="2"/>
      <c r="F23" s="2"/>
    </row>
    <row r="24" spans="1:6" ht="15" customHeight="1">
      <c r="A24" s="1" t="s">
        <v>39</v>
      </c>
      <c r="B24" s="1" t="s">
        <v>33</v>
      </c>
      <c r="C24" s="2"/>
      <c r="D24" s="1" t="s">
        <v>11</v>
      </c>
      <c r="E24" s="2"/>
      <c r="F24" s="2"/>
    </row>
    <row r="25" spans="1:6" ht="15" customHeight="1">
      <c r="A25" s="1" t="s">
        <v>40</v>
      </c>
      <c r="B25" s="1" t="s">
        <v>41</v>
      </c>
      <c r="C25" s="1">
        <v>0.9</v>
      </c>
      <c r="D25" s="1" t="s">
        <v>11</v>
      </c>
      <c r="E25" s="2"/>
      <c r="F25" s="2"/>
    </row>
    <row r="26" spans="1:6" ht="15" customHeight="1">
      <c r="A26" s="1" t="s">
        <v>42</v>
      </c>
      <c r="B26" s="1" t="s">
        <v>8</v>
      </c>
      <c r="C26" s="1">
        <v>5.7</v>
      </c>
      <c r="D26" s="1" t="s">
        <v>1</v>
      </c>
      <c r="E26" s="2"/>
      <c r="F26" s="2"/>
    </row>
    <row r="27" spans="1:6" ht="15" customHeight="1">
      <c r="A27" s="1" t="s">
        <v>43</v>
      </c>
      <c r="B27" s="1" t="s">
        <v>44</v>
      </c>
      <c r="C27" s="1">
        <v>12</v>
      </c>
      <c r="D27" s="1" t="s">
        <v>11</v>
      </c>
      <c r="E27" s="2"/>
      <c r="F27" s="2"/>
    </row>
    <row r="28" spans="1:6" ht="15" customHeight="1">
      <c r="A28" s="1" t="s">
        <v>45</v>
      </c>
      <c r="B28" s="1" t="s">
        <v>46</v>
      </c>
      <c r="C28" s="1">
        <v>5</v>
      </c>
      <c r="D28" s="1" t="s">
        <v>11</v>
      </c>
      <c r="E28" s="2"/>
      <c r="F28" s="2"/>
    </row>
    <row r="29" spans="1:6" ht="15" customHeight="1">
      <c r="A29" s="1" t="s">
        <v>47</v>
      </c>
      <c r="B29" s="1" t="s">
        <v>48</v>
      </c>
      <c r="C29" s="1">
        <v>7.2</v>
      </c>
      <c r="D29" s="1" t="s">
        <v>11</v>
      </c>
      <c r="E29" s="2"/>
      <c r="F29" s="2"/>
    </row>
    <row r="30" spans="1:6" ht="15" customHeight="1">
      <c r="A30" s="1" t="s">
        <v>49</v>
      </c>
      <c r="B30" s="1" t="s">
        <v>50</v>
      </c>
      <c r="C30" s="1">
        <v>8.4</v>
      </c>
      <c r="D30" s="1" t="s">
        <v>11</v>
      </c>
      <c r="E30" s="2"/>
      <c r="F30" s="2"/>
    </row>
    <row r="31" spans="1:6" ht="15" customHeight="1">
      <c r="A31" s="1" t="s">
        <v>51</v>
      </c>
      <c r="B31" s="1" t="s">
        <v>52</v>
      </c>
      <c r="C31" s="1">
        <v>7</v>
      </c>
      <c r="D31" s="1" t="s">
        <v>11</v>
      </c>
      <c r="E31" s="2"/>
      <c r="F31" s="2"/>
    </row>
    <row r="32" spans="1:6" ht="15" customHeight="1">
      <c r="A32" s="1" t="s">
        <v>53</v>
      </c>
      <c r="B32" s="1" t="s">
        <v>54</v>
      </c>
      <c r="C32" s="1">
        <v>4.7</v>
      </c>
      <c r="D32" s="1" t="s">
        <v>11</v>
      </c>
      <c r="E32" s="2"/>
      <c r="F32" s="2"/>
    </row>
    <row r="33" spans="1:6" ht="15" customHeight="1">
      <c r="A33" s="1" t="s">
        <v>55</v>
      </c>
      <c r="B33" s="1" t="s">
        <v>56</v>
      </c>
      <c r="C33" s="1">
        <v>2.7</v>
      </c>
      <c r="D33" s="1" t="s">
        <v>11</v>
      </c>
      <c r="E33" s="2"/>
      <c r="F33" s="2"/>
    </row>
    <row r="34" spans="1:6" ht="15" customHeight="1">
      <c r="A34" s="1" t="s">
        <v>57</v>
      </c>
      <c r="B34" s="1" t="s">
        <v>58</v>
      </c>
      <c r="C34" s="1">
        <v>44.6</v>
      </c>
      <c r="D34" s="2"/>
      <c r="E34" s="2"/>
      <c r="F34" s="2"/>
    </row>
    <row r="35" spans="1:6" ht="15" customHeight="1">
      <c r="A35" s="1" t="s">
        <v>59</v>
      </c>
      <c r="B35" s="1" t="s">
        <v>8</v>
      </c>
      <c r="C35" s="1">
        <v>0.3</v>
      </c>
      <c r="D35" s="1" t="s">
        <v>1</v>
      </c>
      <c r="E35" s="2"/>
      <c r="F35" s="2"/>
    </row>
    <row r="36" spans="1:6" ht="15" customHeight="1">
      <c r="A36" s="1" t="s">
        <v>60</v>
      </c>
      <c r="B36" s="2"/>
      <c r="C36" s="1">
        <v>1.2</v>
      </c>
      <c r="D36" s="1" t="s">
        <v>11</v>
      </c>
      <c r="E36" s="2"/>
      <c r="F36" s="2"/>
    </row>
    <row r="37" spans="1:6" ht="15" customHeight="1">
      <c r="A37" s="1" t="s">
        <v>61</v>
      </c>
      <c r="B37" s="2"/>
      <c r="C37" s="1">
        <v>1.9</v>
      </c>
      <c r="D37" s="1" t="s">
        <v>11</v>
      </c>
      <c r="E37" s="2"/>
      <c r="F37" s="2"/>
    </row>
    <row r="38" spans="1:6" ht="15" customHeight="1">
      <c r="A38" s="1" t="s">
        <v>62</v>
      </c>
      <c r="B38" s="2"/>
      <c r="C38" s="1">
        <v>1.3</v>
      </c>
      <c r="D38" s="1" t="s">
        <v>11</v>
      </c>
      <c r="E38" s="2"/>
      <c r="F38" s="2"/>
    </row>
    <row r="39" spans="1:6" ht="15" customHeight="1">
      <c r="A39" s="1" t="s">
        <v>63</v>
      </c>
      <c r="B39" s="1" t="s">
        <v>8</v>
      </c>
      <c r="C39" s="1">
        <v>1.3</v>
      </c>
      <c r="D39" s="1" t="s">
        <v>1</v>
      </c>
      <c r="E39" s="2"/>
      <c r="F39" s="2"/>
    </row>
    <row r="40" spans="1:6" ht="15" customHeight="1">
      <c r="A40" s="1" t="s">
        <v>64</v>
      </c>
      <c r="B40" s="2"/>
      <c r="C40" s="1">
        <v>1.9</v>
      </c>
      <c r="D40" s="1" t="s">
        <v>11</v>
      </c>
      <c r="E40" s="2"/>
      <c r="F40" s="2"/>
    </row>
    <row r="41" spans="1:6" ht="15" customHeight="1">
      <c r="A41" s="1" t="s">
        <v>65</v>
      </c>
      <c r="B41" s="1" t="s">
        <v>66</v>
      </c>
      <c r="C41" s="1">
        <v>0.7</v>
      </c>
      <c r="D41" s="1" t="s">
        <v>11</v>
      </c>
      <c r="E41" s="2"/>
      <c r="F41" s="2"/>
    </row>
    <row r="42" spans="1:6" ht="15" customHeight="1">
      <c r="A42" s="1" t="s">
        <v>67</v>
      </c>
      <c r="B42" s="1" t="s">
        <v>68</v>
      </c>
      <c r="C42" s="1">
        <v>1</v>
      </c>
      <c r="D42" s="1" t="s">
        <v>11</v>
      </c>
      <c r="E42" s="2"/>
      <c r="F42" s="2"/>
    </row>
    <row r="43" spans="1:6" ht="15" customHeight="1">
      <c r="A43" s="1" t="s">
        <v>69</v>
      </c>
      <c r="B43" s="1" t="s">
        <v>33</v>
      </c>
      <c r="C43" s="1">
        <v>0</v>
      </c>
      <c r="D43" s="1" t="s">
        <v>11</v>
      </c>
      <c r="E43" s="2"/>
      <c r="F43" s="2"/>
    </row>
    <row r="44" spans="1:6" ht="15" customHeight="1">
      <c r="A44" s="1" t="s">
        <v>70</v>
      </c>
      <c r="B44" s="1" t="s">
        <v>71</v>
      </c>
      <c r="C44" s="1">
        <v>0.4</v>
      </c>
      <c r="D44" s="1" t="s">
        <v>11</v>
      </c>
      <c r="E44" s="2"/>
      <c r="F44" s="2"/>
    </row>
    <row r="45" spans="1:6" ht="15" customHeight="1">
      <c r="A45" s="1" t="s">
        <v>72</v>
      </c>
      <c r="B45" s="1" t="s">
        <v>73</v>
      </c>
      <c r="C45" s="1">
        <v>2.5</v>
      </c>
      <c r="D45" s="1" t="s">
        <v>11</v>
      </c>
      <c r="E45" s="2"/>
      <c r="F45" s="2"/>
    </row>
    <row r="46" spans="1:6" ht="15" customHeight="1">
      <c r="A46" s="1" t="s">
        <v>74</v>
      </c>
      <c r="B46" s="1" t="s">
        <v>74</v>
      </c>
      <c r="C46" s="1">
        <v>2</v>
      </c>
      <c r="D46" s="1" t="s">
        <v>11</v>
      </c>
      <c r="E46" s="2"/>
      <c r="F46" s="2"/>
    </row>
    <row r="47" spans="1:6" ht="15" customHeight="1">
      <c r="A47" s="1" t="s">
        <v>75</v>
      </c>
      <c r="B47" s="1" t="s">
        <v>76</v>
      </c>
      <c r="C47" s="1">
        <v>0.7</v>
      </c>
      <c r="D47" s="1" t="s">
        <v>11</v>
      </c>
      <c r="E47" s="2"/>
      <c r="F47" s="2"/>
    </row>
    <row r="48" spans="1:6" ht="15" customHeight="1">
      <c r="A48" s="1" t="s">
        <v>77</v>
      </c>
      <c r="B48" s="1" t="s">
        <v>78</v>
      </c>
      <c r="C48" s="1">
        <v>7.5</v>
      </c>
      <c r="D48" s="1" t="s">
        <v>11</v>
      </c>
      <c r="E48" s="2"/>
      <c r="F48" s="2"/>
    </row>
    <row r="49" spans="1:6" ht="15" customHeight="1">
      <c r="A49" s="1" t="s">
        <v>79</v>
      </c>
      <c r="B49" s="1" t="s">
        <v>80</v>
      </c>
      <c r="C49" s="1">
        <v>1.9</v>
      </c>
      <c r="D49" s="1" t="s">
        <v>11</v>
      </c>
      <c r="E49" s="2"/>
      <c r="F49" s="2"/>
    </row>
    <row r="50" spans="1:6" ht="15" customHeight="1">
      <c r="A50" s="1" t="s">
        <v>81</v>
      </c>
      <c r="B50" s="1" t="s">
        <v>33</v>
      </c>
      <c r="C50" s="1">
        <v>0</v>
      </c>
      <c r="D50" s="1" t="s">
        <v>11</v>
      </c>
      <c r="E50" s="2"/>
      <c r="F50" s="2"/>
    </row>
    <row r="51" spans="1:6" ht="15" customHeight="1">
      <c r="A51" s="1" t="s">
        <v>82</v>
      </c>
      <c r="B51" s="1" t="s">
        <v>33</v>
      </c>
      <c r="C51" s="1">
        <v>0</v>
      </c>
      <c r="D51" s="1" t="s">
        <v>11</v>
      </c>
      <c r="E51" s="2"/>
      <c r="F51" s="2"/>
    </row>
    <row r="52" spans="1:6" ht="15" customHeight="1">
      <c r="A52" s="1" t="s">
        <v>83</v>
      </c>
      <c r="B52" s="1" t="s">
        <v>33</v>
      </c>
      <c r="C52" s="1">
        <v>0</v>
      </c>
      <c r="D52" s="1" t="s">
        <v>11</v>
      </c>
      <c r="E52" s="2"/>
      <c r="F52" s="2"/>
    </row>
    <row r="53" spans="1:6" ht="15" customHeight="1">
      <c r="A53" s="1" t="s">
        <v>84</v>
      </c>
      <c r="B53" s="2"/>
      <c r="C53" s="1">
        <v>2.4</v>
      </c>
      <c r="D53" s="2"/>
      <c r="E53" s="2"/>
      <c r="F53" s="2"/>
    </row>
    <row r="54" spans="1:6" ht="15" customHeight="1">
      <c r="A54" s="1" t="s">
        <v>85</v>
      </c>
      <c r="B54" s="1" t="s">
        <v>8</v>
      </c>
      <c r="C54" s="1">
        <v>0.9</v>
      </c>
      <c r="D54" s="1" t="s">
        <v>1</v>
      </c>
      <c r="E54" s="2"/>
      <c r="F54" s="2"/>
    </row>
    <row r="55" spans="1:6" ht="15" customHeight="1">
      <c r="A55" s="1" t="s">
        <v>86</v>
      </c>
      <c r="B55" s="1" t="s">
        <v>87</v>
      </c>
      <c r="C55" s="1">
        <v>2.7</v>
      </c>
      <c r="D55" s="1" t="s">
        <v>11</v>
      </c>
      <c r="E55" s="2"/>
      <c r="F55" s="2"/>
    </row>
    <row r="56" spans="1:6" ht="15" customHeight="1">
      <c r="A56" s="1" t="s">
        <v>88</v>
      </c>
      <c r="B56" s="1" t="s">
        <v>33</v>
      </c>
      <c r="C56" s="1">
        <v>0</v>
      </c>
      <c r="D56" s="1" t="s">
        <v>11</v>
      </c>
      <c r="E56" s="2"/>
      <c r="F56" s="2"/>
    </row>
    <row r="57" spans="1:6" ht="15" customHeight="1">
      <c r="A57" s="1" t="s">
        <v>89</v>
      </c>
      <c r="B57" s="1" t="s">
        <v>90</v>
      </c>
      <c r="C57" s="1">
        <v>1.5</v>
      </c>
      <c r="D57" s="1" t="s">
        <v>11</v>
      </c>
      <c r="E57" s="2"/>
      <c r="F57" s="2"/>
    </row>
    <row r="58" spans="1:6" ht="15" customHeight="1">
      <c r="A58" s="1" t="s">
        <v>91</v>
      </c>
      <c r="B58" s="2"/>
      <c r="C58" s="1">
        <v>0.1</v>
      </c>
      <c r="D58" s="1" t="s">
        <v>11</v>
      </c>
      <c r="E58" s="2"/>
      <c r="F58" s="2"/>
    </row>
    <row r="59" spans="1:6" ht="15" customHeight="1">
      <c r="A59" s="1" t="s">
        <v>92</v>
      </c>
      <c r="B59" s="1" t="s">
        <v>33</v>
      </c>
      <c r="C59" s="1">
        <v>0</v>
      </c>
      <c r="D59" s="1" t="s">
        <v>11</v>
      </c>
      <c r="E59" s="2"/>
      <c r="F59" s="2"/>
    </row>
    <row r="60" spans="1:6" ht="15" customHeight="1">
      <c r="A60" s="1" t="s">
        <v>93</v>
      </c>
      <c r="B60" s="1" t="s">
        <v>33</v>
      </c>
      <c r="C60" s="1">
        <v>0</v>
      </c>
      <c r="D60" s="1" t="s">
        <v>11</v>
      </c>
      <c r="E60" s="2"/>
      <c r="F60" s="2"/>
    </row>
    <row r="61" spans="1:6" ht="15" customHeight="1">
      <c r="A61" s="1" t="s">
        <v>94</v>
      </c>
      <c r="B61" s="1" t="s">
        <v>95</v>
      </c>
      <c r="C61" s="1">
        <v>10.4</v>
      </c>
      <c r="D61" s="1" t="s">
        <v>11</v>
      </c>
      <c r="E61" s="2"/>
      <c r="F61" s="2"/>
    </row>
    <row r="62" spans="1:6" ht="15" customHeight="1">
      <c r="A62" s="1" t="s">
        <v>96</v>
      </c>
      <c r="B62" s="1" t="s">
        <v>8</v>
      </c>
      <c r="C62" s="1">
        <v>4.5</v>
      </c>
      <c r="D62" s="1" t="s">
        <v>1</v>
      </c>
      <c r="E62" s="2"/>
      <c r="F62" s="2"/>
    </row>
    <row r="63" spans="1:6" ht="15" customHeight="1">
      <c r="A63" s="1" t="s">
        <v>97</v>
      </c>
      <c r="B63" s="1" t="s">
        <v>98</v>
      </c>
      <c r="C63" s="1">
        <v>3</v>
      </c>
      <c r="D63" s="1" t="s">
        <v>11</v>
      </c>
      <c r="E63" s="2"/>
      <c r="F63" s="2"/>
    </row>
    <row r="64" spans="1:6" ht="15" customHeight="1">
      <c r="A64" s="1" t="s">
        <v>99</v>
      </c>
      <c r="B64" s="1" t="s">
        <v>100</v>
      </c>
      <c r="C64" s="1">
        <v>0.8</v>
      </c>
      <c r="D64" s="1" t="s">
        <v>11</v>
      </c>
      <c r="E64" s="2"/>
      <c r="F64" s="2"/>
    </row>
    <row r="65" spans="1:6" ht="15" customHeight="1">
      <c r="A65" s="1" t="s">
        <v>101</v>
      </c>
      <c r="B65" s="1" t="s">
        <v>102</v>
      </c>
      <c r="C65" s="1">
        <v>19.600000000000001</v>
      </c>
      <c r="D65" s="1" t="s">
        <v>11</v>
      </c>
      <c r="E65" s="2"/>
      <c r="F65" s="2"/>
    </row>
    <row r="66" spans="1:6" ht="15" customHeight="1">
      <c r="A66" s="1" t="s">
        <v>103</v>
      </c>
      <c r="B66" s="1" t="s">
        <v>104</v>
      </c>
      <c r="C66" s="1">
        <v>0</v>
      </c>
      <c r="D66" s="1" t="s">
        <v>11</v>
      </c>
      <c r="E66" s="2"/>
      <c r="F66" s="2"/>
    </row>
    <row r="67" spans="1:6" ht="15" customHeight="1">
      <c r="A67" s="1" t="s">
        <v>105</v>
      </c>
      <c r="B67" s="1" t="s">
        <v>106</v>
      </c>
      <c r="C67" s="1">
        <v>0</v>
      </c>
      <c r="D67" s="1" t="s">
        <v>11</v>
      </c>
      <c r="E67" s="2"/>
      <c r="F67" s="2"/>
    </row>
    <row r="68" spans="1:6" ht="15" customHeight="1">
      <c r="A68" s="1" t="s">
        <v>107</v>
      </c>
      <c r="B68" s="2"/>
      <c r="C68" s="1">
        <v>4</v>
      </c>
      <c r="D68" s="1" t="s">
        <v>11</v>
      </c>
      <c r="E68" s="2"/>
      <c r="F68" s="2"/>
    </row>
    <row r="69" spans="1:6" ht="15" customHeight="1">
      <c r="A69" s="1" t="s">
        <v>108</v>
      </c>
      <c r="B69" s="1" t="s">
        <v>109</v>
      </c>
      <c r="C69" s="1">
        <v>0</v>
      </c>
      <c r="D69" s="1" t="s">
        <v>11</v>
      </c>
      <c r="E69" s="2"/>
      <c r="F69" s="2"/>
    </row>
    <row r="70" spans="1:6" ht="15" customHeight="1">
      <c r="A70" s="1" t="s">
        <v>110</v>
      </c>
      <c r="B70" s="1" t="s">
        <v>111</v>
      </c>
      <c r="C70" s="1">
        <v>5.0999999999999996</v>
      </c>
      <c r="D70" s="1" t="s">
        <v>11</v>
      </c>
      <c r="E70" s="2"/>
      <c r="F70" s="2"/>
    </row>
    <row r="71" spans="1:6" ht="15" customHeight="1">
      <c r="A71" s="1" t="s">
        <v>112</v>
      </c>
      <c r="B71" s="1" t="s">
        <v>113</v>
      </c>
      <c r="C71" s="1">
        <v>1</v>
      </c>
      <c r="D71" s="1" t="s">
        <v>11</v>
      </c>
      <c r="E71" s="2"/>
      <c r="F71" s="2"/>
    </row>
    <row r="72" spans="1:6" ht="15" customHeight="1">
      <c r="A72" s="1" t="s">
        <v>114</v>
      </c>
      <c r="B72" s="1" t="s">
        <v>115</v>
      </c>
      <c r="C72" s="1">
        <v>14.3</v>
      </c>
      <c r="D72" s="1" t="s">
        <v>11</v>
      </c>
      <c r="E72" s="2"/>
      <c r="F72" s="2"/>
    </row>
    <row r="73" spans="1:6" ht="15" customHeight="1">
      <c r="A73" s="1" t="s">
        <v>116</v>
      </c>
      <c r="B73" s="1" t="s">
        <v>117</v>
      </c>
      <c r="C73" s="1">
        <v>0</v>
      </c>
      <c r="D73" s="1" t="s">
        <v>11</v>
      </c>
      <c r="E73" s="2"/>
      <c r="F73" s="2"/>
    </row>
    <row r="74" spans="1:6" ht="15" customHeight="1">
      <c r="A74" s="1" t="s">
        <v>118</v>
      </c>
      <c r="B74" s="1" t="s">
        <v>119</v>
      </c>
      <c r="C74" s="1">
        <v>6</v>
      </c>
      <c r="D74" s="1" t="s">
        <v>11</v>
      </c>
      <c r="E74" s="2"/>
      <c r="F74" s="2"/>
    </row>
    <row r="75" spans="1:6" ht="15" customHeight="1">
      <c r="A75" s="1" t="s">
        <v>120</v>
      </c>
      <c r="B75" s="1" t="s">
        <v>121</v>
      </c>
      <c r="C75" s="1">
        <v>8.1999999999999993</v>
      </c>
      <c r="D75" s="1" t="s">
        <v>11</v>
      </c>
      <c r="E75" s="2"/>
      <c r="F75" s="2"/>
    </row>
    <row r="76" spans="1:6" ht="15" customHeight="1">
      <c r="A76" s="1" t="s">
        <v>122</v>
      </c>
      <c r="B76" s="1" t="s">
        <v>100</v>
      </c>
      <c r="C76" s="1">
        <v>3</v>
      </c>
      <c r="D76" s="1" t="s">
        <v>11</v>
      </c>
      <c r="E76" s="2"/>
      <c r="F76" s="2"/>
    </row>
    <row r="77" spans="1:6" ht="15" customHeight="1">
      <c r="A77" s="1" t="s">
        <v>123</v>
      </c>
      <c r="B77" s="1" t="s">
        <v>124</v>
      </c>
      <c r="C77" s="1">
        <v>6.9</v>
      </c>
      <c r="D77" s="1" t="s">
        <v>11</v>
      </c>
      <c r="E77" s="2"/>
      <c r="F77" s="2"/>
    </row>
    <row r="78" spans="1:6" ht="15" customHeight="1">
      <c r="A78" s="1" t="s">
        <v>125</v>
      </c>
      <c r="B78" s="1" t="s">
        <v>8</v>
      </c>
      <c r="C78" s="1">
        <v>0.9</v>
      </c>
      <c r="D78" s="1" t="s">
        <v>1</v>
      </c>
      <c r="E78" s="2"/>
      <c r="F78" s="2"/>
    </row>
    <row r="79" spans="1:6" ht="15" customHeight="1">
      <c r="A79" s="1" t="s">
        <v>126</v>
      </c>
      <c r="B79" s="1" t="s">
        <v>127</v>
      </c>
      <c r="C79" s="1">
        <v>6</v>
      </c>
      <c r="D79" s="1" t="s">
        <v>11</v>
      </c>
      <c r="E79" s="2"/>
      <c r="F79" s="2"/>
    </row>
    <row r="80" spans="1:6" ht="15" customHeight="1">
      <c r="A80" s="1" t="s">
        <v>128</v>
      </c>
      <c r="B80" s="1" t="s">
        <v>129</v>
      </c>
      <c r="C80" s="1">
        <v>1</v>
      </c>
      <c r="D80" s="1" t="s">
        <v>11</v>
      </c>
      <c r="E80" s="2"/>
      <c r="F80" s="2"/>
    </row>
    <row r="81" spans="1:6" ht="15" customHeight="1">
      <c r="A81" s="1" t="s">
        <v>130</v>
      </c>
      <c r="B81" s="1" t="s">
        <v>131</v>
      </c>
      <c r="C81" s="1">
        <v>1</v>
      </c>
      <c r="D81" s="1" t="s">
        <v>11</v>
      </c>
      <c r="E81" s="2"/>
      <c r="F81" s="2"/>
    </row>
    <row r="82" spans="1:6" ht="15" customHeight="1">
      <c r="A82" s="1" t="s">
        <v>132</v>
      </c>
      <c r="B82" s="1" t="s">
        <v>33</v>
      </c>
      <c r="C82" s="1">
        <v>0</v>
      </c>
      <c r="D82" s="1" t="s">
        <v>11</v>
      </c>
      <c r="E82" s="2"/>
      <c r="F82" s="2"/>
    </row>
    <row r="83" spans="1:6" ht="15" customHeight="1">
      <c r="A83" s="1" t="s">
        <v>133</v>
      </c>
      <c r="B83" s="1" t="s">
        <v>134</v>
      </c>
      <c r="C83" s="1">
        <v>7.125</v>
      </c>
      <c r="D83" s="1" t="s">
        <v>11</v>
      </c>
      <c r="E83" s="2"/>
      <c r="F83" s="2"/>
    </row>
    <row r="84" spans="1:6" ht="15" customHeight="1">
      <c r="A84" s="2"/>
      <c r="B84" s="2"/>
      <c r="C84" s="2"/>
      <c r="D84" s="2"/>
      <c r="E84" s="2"/>
      <c r="F84" s="2"/>
    </row>
    <row r="85" spans="1:6" ht="15" customHeight="1">
      <c r="A85" s="1" t="s">
        <v>135</v>
      </c>
      <c r="B85" s="2"/>
      <c r="C85" s="2"/>
      <c r="D85" s="2"/>
      <c r="E85" s="2"/>
      <c r="F85" s="2"/>
    </row>
    <row r="86" spans="1:6" ht="15" customHeight="1">
      <c r="A86" s="2"/>
      <c r="B86" s="2"/>
      <c r="C86" s="2"/>
      <c r="D86" s="2"/>
      <c r="E86" s="2"/>
      <c r="F86" s="2"/>
    </row>
    <row r="87" spans="1:6" ht="15" customHeight="1">
      <c r="A87" s="1" t="s">
        <v>136</v>
      </c>
      <c r="B87" s="1" t="s">
        <v>8</v>
      </c>
      <c r="C87" s="2"/>
      <c r="D87" s="2"/>
      <c r="E87" s="2"/>
      <c r="F87" s="2"/>
    </row>
    <row r="88" spans="1:6" ht="15" customHeight="1">
      <c r="A88" s="1" t="s">
        <v>137</v>
      </c>
      <c r="B88" s="1" t="s">
        <v>138</v>
      </c>
      <c r="C88" s="2"/>
      <c r="D88" s="2"/>
      <c r="E88" s="2"/>
      <c r="F88" s="2"/>
    </row>
    <row r="89" spans="1:6" ht="15" customHeight="1">
      <c r="A89" s="1" t="s">
        <v>139</v>
      </c>
      <c r="B89" s="1" t="s">
        <v>140</v>
      </c>
      <c r="C89" s="2"/>
      <c r="D89" s="2"/>
      <c r="E89" s="2"/>
      <c r="F89" s="2"/>
    </row>
    <row r="90" spans="1:6" ht="15" customHeight="1">
      <c r="A90" s="1" t="s">
        <v>141</v>
      </c>
      <c r="B90" s="1" t="s">
        <v>142</v>
      </c>
      <c r="C90" s="2"/>
      <c r="D90" s="2"/>
      <c r="E90" s="2"/>
      <c r="F90" s="2"/>
    </row>
    <row r="91" spans="1:6" ht="15" customHeight="1">
      <c r="A91" s="1" t="s">
        <v>143</v>
      </c>
      <c r="B91" s="1" t="s">
        <v>144</v>
      </c>
      <c r="C91" s="2"/>
      <c r="D91" s="2"/>
      <c r="E91" s="2"/>
      <c r="F91" s="2"/>
    </row>
    <row r="92" spans="1:6" ht="15" customHeight="1">
      <c r="A92" s="1" t="s">
        <v>145</v>
      </c>
      <c r="B92" s="1" t="s">
        <v>146</v>
      </c>
      <c r="C92" s="2"/>
      <c r="D92" s="2"/>
      <c r="E92" s="2"/>
      <c r="F92" s="2"/>
    </row>
    <row r="93" spans="1:6" ht="15" customHeight="1">
      <c r="A93" s="1" t="s">
        <v>147</v>
      </c>
      <c r="B93" s="1" t="s">
        <v>148</v>
      </c>
      <c r="C93" s="2"/>
      <c r="D93" s="2"/>
      <c r="E93" s="2"/>
      <c r="F93" s="2"/>
    </row>
    <row r="94" spans="1:6" ht="15" customHeight="1">
      <c r="A94" s="1" t="s">
        <v>149</v>
      </c>
      <c r="B94" s="1" t="s">
        <v>150</v>
      </c>
      <c r="C94" s="2"/>
      <c r="D94" s="2"/>
      <c r="E94" s="2"/>
      <c r="F94" s="2"/>
    </row>
    <row r="95" spans="1:6" ht="15" customHeight="1">
      <c r="A95" s="1" t="s">
        <v>47</v>
      </c>
      <c r="B95" s="1" t="s">
        <v>151</v>
      </c>
      <c r="C95" s="2"/>
      <c r="D95" s="2"/>
      <c r="E95" s="2"/>
      <c r="F95" s="2"/>
    </row>
    <row r="96" spans="1:6" ht="15" customHeight="1">
      <c r="A96" s="1" t="s">
        <v>152</v>
      </c>
      <c r="B96" s="1" t="s">
        <v>153</v>
      </c>
      <c r="C96" s="2"/>
      <c r="D96" s="2"/>
      <c r="E96" s="2"/>
      <c r="F96" s="2"/>
    </row>
    <row r="97" spans="1:6" ht="15" customHeight="1">
      <c r="A97" s="1" t="s">
        <v>154</v>
      </c>
      <c r="B97" s="1" t="s">
        <v>155</v>
      </c>
      <c r="C97" s="2"/>
      <c r="D97" s="2"/>
      <c r="E97" s="2"/>
      <c r="F97" s="2"/>
    </row>
    <row r="98" spans="1:6" ht="15" customHeight="1">
      <c r="A98" s="1" t="s">
        <v>93</v>
      </c>
      <c r="B98" s="1" t="s">
        <v>156</v>
      </c>
      <c r="C98" s="2"/>
      <c r="D98" s="2"/>
      <c r="E98" s="2"/>
      <c r="F98" s="2"/>
    </row>
    <row r="99" spans="1:6" ht="15" customHeight="1">
      <c r="A99" s="1" t="s">
        <v>157</v>
      </c>
      <c r="B99" s="1" t="s">
        <v>8</v>
      </c>
      <c r="C99" s="2"/>
      <c r="D99" s="2"/>
      <c r="E99" s="2"/>
      <c r="F99" s="2"/>
    </row>
    <row r="100" spans="1:6" ht="15" customHeight="1">
      <c r="A100" s="1" t="s">
        <v>158</v>
      </c>
      <c r="B100" s="1" t="s">
        <v>159</v>
      </c>
      <c r="C100" s="2"/>
      <c r="D100" s="2"/>
      <c r="E100" s="2"/>
      <c r="F100" s="2"/>
    </row>
    <row r="101" spans="1:6" ht="15" customHeight="1">
      <c r="A101" s="1" t="s">
        <v>160</v>
      </c>
      <c r="B101" s="1" t="s">
        <v>8</v>
      </c>
      <c r="C101" s="2"/>
      <c r="D101" s="2"/>
      <c r="E101" s="2"/>
      <c r="F101" s="2"/>
    </row>
    <row r="102" spans="1:6" ht="15" customHeight="1">
      <c r="A102" s="1" t="s">
        <v>161</v>
      </c>
      <c r="B102" s="1" t="s">
        <v>162</v>
      </c>
      <c r="C102" s="2"/>
      <c r="D102" s="2"/>
      <c r="E102" s="2"/>
      <c r="F10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9"/>
  <sheetViews>
    <sheetView workbookViewId="0"/>
  </sheetViews>
  <sheetFormatPr defaultColWidth="14.44140625" defaultRowHeight="12.75" customHeight="1"/>
  <cols>
    <col min="1" max="1" width="28.44140625" customWidth="1"/>
    <col min="2" max="2" width="35.5546875" customWidth="1"/>
    <col min="3" max="3" width="10" customWidth="1"/>
    <col min="4" max="4" width="13.6640625" customWidth="1"/>
    <col min="5" max="5" width="19.33203125" customWidth="1"/>
    <col min="6" max="6" width="19.44140625" customWidth="1"/>
    <col min="7" max="10" width="10" customWidth="1"/>
  </cols>
  <sheetData>
    <row r="1" spans="1:10" ht="15" customHeight="1">
      <c r="A1" s="3" t="s">
        <v>163</v>
      </c>
      <c r="B1" s="2"/>
      <c r="C1" s="2"/>
      <c r="D1" s="2"/>
      <c r="E1" s="2"/>
      <c r="F1" s="3"/>
      <c r="G1" s="3"/>
      <c r="H1" s="3"/>
      <c r="I1" s="3"/>
      <c r="J1" s="3"/>
    </row>
    <row r="2" spans="1:10" ht="15" customHeight="1">
      <c r="A2" s="3" t="s">
        <v>164</v>
      </c>
      <c r="B2" s="3" t="s">
        <v>165</v>
      </c>
      <c r="C2" s="3" t="s">
        <v>166</v>
      </c>
      <c r="D2" s="3" t="s">
        <v>167</v>
      </c>
      <c r="E2" s="3" t="s">
        <v>168</v>
      </c>
      <c r="F2" s="3" t="s">
        <v>169</v>
      </c>
      <c r="G2" s="2"/>
      <c r="H2" s="2"/>
      <c r="I2" s="2"/>
      <c r="J2" s="2"/>
    </row>
    <row r="3" spans="1:10" ht="15" customHeight="1">
      <c r="A3" s="3" t="s">
        <v>170</v>
      </c>
      <c r="B3" s="3" t="s">
        <v>171</v>
      </c>
      <c r="C3" s="4">
        <v>175</v>
      </c>
      <c r="D3" s="4">
        <v>100</v>
      </c>
      <c r="E3" s="2">
        <f>46-33.5</f>
        <v>12.5</v>
      </c>
      <c r="F3" s="3" t="s">
        <v>172</v>
      </c>
      <c r="G3" s="2"/>
      <c r="H3" s="2"/>
      <c r="I3" s="2"/>
      <c r="J3" s="2"/>
    </row>
    <row r="4" spans="1:10" ht="15" customHeight="1">
      <c r="A4" s="3" t="s">
        <v>173</v>
      </c>
      <c r="B4" s="3" t="s">
        <v>174</v>
      </c>
      <c r="C4" s="4">
        <v>130</v>
      </c>
      <c r="D4" s="4">
        <v>100</v>
      </c>
      <c r="E4" s="2">
        <f>6.3-15.25</f>
        <v>-8.9499999999999993</v>
      </c>
      <c r="F4" s="3" t="s">
        <v>175</v>
      </c>
      <c r="G4" s="2"/>
      <c r="H4" s="2"/>
      <c r="I4" s="2"/>
      <c r="J4" s="2"/>
    </row>
    <row r="5" spans="1:10" ht="1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 customHeight="1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 customHeight="1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 customHeight="1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 customHeight="1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 customHeight="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 customHeight="1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 customHeight="1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 customHeight="1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 customHeight="1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 customHeight="1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 customHeight="1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 customHeight="1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 customHeight="1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 customHeight="1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 customHeight="1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 customHeight="1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 customHeight="1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" customHeight="1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" customHeight="1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" customHeight="1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" customHeight="1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" customHeight="1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" customHeight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" customHeight="1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" customHeight="1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" customHeight="1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" customHeight="1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" customHeight="1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" customHeight="1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" customHeight="1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" customHeight="1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" customHeight="1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" customHeight="1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" customHeight="1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" customHeight="1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" customHeight="1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" customHeight="1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" customHeight="1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" customHeight="1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" customHeight="1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" customHeight="1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" customHeight="1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" customHeight="1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" customHeight="1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" customHeight="1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" customHeight="1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" customHeight="1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" customHeight="1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" customHeight="1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" customHeight="1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" customHeight="1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" customHeight="1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" customHeight="1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" customHeight="1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" customHeight="1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" customHeight="1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" customHeight="1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" customHeight="1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" customHeight="1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" customHeight="1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" customHeight="1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" customHeight="1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" customHeight="1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" customHeight="1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" customHeight="1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" customHeight="1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" customHeight="1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" customHeight="1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" customHeight="1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" customHeight="1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" customHeight="1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" customHeight="1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" customHeight="1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" customHeight="1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" customHeight="1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" customHeight="1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" customHeight="1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" customHeight="1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" customHeight="1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" customHeight="1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" customHeight="1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" customHeight="1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" customHeight="1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" customHeight="1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" customHeight="1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" customHeight="1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" customHeight="1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" customHeight="1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" customHeight="1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" customHeight="1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" customHeight="1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" customHeight="1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" customHeight="1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" customHeight="1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" customHeight="1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" customHeight="1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" customHeight="1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" customHeight="1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" customHeight="1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" customHeight="1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" customHeight="1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" customHeight="1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" customHeight="1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" customHeight="1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" customHeight="1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" customHeight="1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" customHeight="1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" customHeight="1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" customHeight="1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" customHeight="1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" customHeight="1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" customHeight="1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" customHeight="1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" customHeight="1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" customHeight="1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" customHeight="1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" customHeight="1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" customHeight="1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" customHeight="1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" customHeight="1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" customHeight="1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" customHeight="1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" customHeight="1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" customHeight="1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" customHeight="1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" customHeight="1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" customHeight="1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" customHeight="1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" customHeight="1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" customHeight="1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" customHeight="1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" customHeight="1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" customHeight="1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" customHeight="1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" customHeight="1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" customHeight="1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" customHeight="1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" customHeight="1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" customHeight="1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" customHeight="1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" customHeight="1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" customHeight="1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" customHeight="1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" customHeight="1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" customHeight="1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" customHeight="1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" customHeight="1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" customHeight="1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" customHeight="1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" customHeight="1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" customHeight="1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" customHeight="1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" customHeight="1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" customHeight="1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" customHeight="1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" customHeight="1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" customHeight="1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" customHeight="1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" customHeight="1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" customHeight="1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" customHeight="1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" customHeight="1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" customHeight="1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" customHeight="1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" customHeight="1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" customHeight="1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" customHeight="1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" customHeight="1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" customHeight="1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" customHeight="1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" customHeight="1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" customHeight="1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" customHeight="1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" customHeight="1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" customHeight="1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" customHeight="1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" customHeight="1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" customHeight="1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" customHeight="1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" customHeight="1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" customHeight="1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" customHeight="1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" customHeight="1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" customHeight="1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" customHeight="1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" customHeight="1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" customHeight="1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" customHeight="1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" customHeight="1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" customHeight="1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" customHeight="1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" customHeight="1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" customHeight="1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" customHeight="1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" customHeight="1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" customHeight="1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" customHeight="1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" customHeight="1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" customHeight="1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" customHeight="1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" customHeight="1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" customHeight="1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" customHeight="1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" customHeight="1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" customHeight="1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" customHeight="1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" customHeight="1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" customHeight="1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" customHeight="1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" customHeight="1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" customHeight="1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" customHeight="1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" customHeight="1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" customHeight="1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" customHeight="1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" customHeight="1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" customHeight="1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" customHeight="1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" customHeight="1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" customHeight="1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" customHeight="1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" customHeight="1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" customHeight="1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" customHeight="1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" customHeight="1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" customHeight="1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" customHeight="1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" customHeight="1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" customHeight="1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" customHeight="1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" customHeight="1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" customHeight="1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" customHeight="1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" customHeight="1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" customHeight="1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" customHeight="1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" customHeight="1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" customHeight="1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" customHeight="1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" customHeight="1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" customHeight="1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" customHeight="1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" customHeight="1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" customHeight="1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" customHeight="1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" customHeight="1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" customHeight="1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" customHeight="1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" customHeight="1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" customHeight="1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" customHeight="1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" customHeight="1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" customHeight="1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" customHeight="1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" customHeight="1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" customHeight="1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" customHeight="1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" customHeight="1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" customHeight="1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" customHeight="1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" customHeight="1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" customHeight="1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" customHeight="1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" customHeight="1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" customHeight="1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" customHeight="1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1:10" ht="1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1:10" ht="1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1:10" ht="1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1:10" ht="1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1:10" ht="1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1:10" ht="1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1:10" ht="1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1:10" ht="1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1:10" ht="1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1:10" ht="1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1:10" ht="1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1:10" ht="1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1:10" ht="1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1:10" ht="1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1:10" ht="1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1:10" ht="1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1:10" ht="1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1:10" ht="1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1:10" ht="1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1:10" ht="1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1:10" ht="1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1:10" ht="1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1:10" ht="1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1:10" ht="1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1:10" ht="1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1:10" ht="1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1:10" ht="1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1:10" ht="1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1:10" ht="1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1:10" ht="1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1:10" ht="1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1:10" ht="1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1:10" ht="1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1:10" ht="1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1:10" ht="1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1:10" ht="1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1:10" ht="1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1:10" ht="1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1:10" ht="1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1:10" ht="1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1:10" ht="1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1:10" ht="1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1:10" ht="1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1:10" ht="1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1:10" ht="1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1:10" ht="1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1:10" ht="1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1:10" ht="1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1:10" ht="1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1:10" ht="1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1:10" ht="1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1:10" ht="1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1:10" ht="1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1:10" ht="1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1:10" ht="1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1:10" ht="1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1:10" ht="1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1:10" ht="1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1:10" ht="1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1:10" ht="1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1:10" ht="1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1:10" ht="1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1:10" ht="1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1:10" ht="1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1:10" ht="1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1:10" ht="1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1:10" ht="1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1:10" ht="1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1:10" ht="1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1:10" ht="1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1:10" ht="1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1:10" ht="1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1:10" ht="1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1:10" ht="1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1:10" ht="1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1:10" ht="1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1:10" ht="1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1:10" ht="1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1:10" ht="1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1:10" ht="1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1:10" ht="1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1:10" ht="1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1:10" ht="1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1:10" ht="1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1:10" ht="1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1:10" ht="1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1:10" ht="1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1:10" ht="1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1:10" ht="1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1:10" ht="1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1:10" ht="1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1:10" ht="1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1:10" ht="1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1:10" ht="1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1:10" ht="1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1:10" ht="1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1:10" ht="1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1:10" ht="1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1:10" ht="1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1:10" ht="1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1:10" ht="1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1:10" ht="1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1:10" ht="1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1:10" ht="1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1:10" ht="1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1:10" ht="1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1:10" ht="1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1:10" ht="1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1:10" ht="1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1:10" ht="1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1:10" ht="1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1:10" ht="1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1:10" ht="1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1:10" ht="1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1:10" ht="1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1:10" ht="1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1:10" ht="1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1:10" ht="1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1:10" ht="1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1:10" ht="1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1:10" ht="1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1:10" ht="1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1:10" ht="1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1:10" ht="1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1:10" ht="1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1:10" ht="1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1:10" ht="1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1:10" ht="1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1:10" ht="1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1:10" ht="1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1:10" ht="1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1:10" ht="1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1:10" ht="1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1:10" ht="1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1:10" ht="1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1:10" ht="1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1:10" ht="1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1:10" ht="1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1:10" ht="1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1:10" ht="1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1:10" ht="1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1:10" ht="1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1:10" ht="1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1:10" ht="1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1:10" ht="1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1:10" ht="1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1:10" ht="1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1:10" ht="1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1:10" ht="1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1:10" ht="1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1:10" ht="1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1:10" ht="1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ht="1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ht="1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ht="1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ht="1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ht="1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ht="1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ht="1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ht="1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ht="1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ht="1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ht="1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ht="1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ht="1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ht="1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ht="1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ht="1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ht="1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ht="1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1:10" ht="1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1:10" ht="1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1:10" ht="1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1:10" ht="1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1:10" ht="1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1:10" ht="1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1:10" ht="1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1:10" ht="1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1:10" ht="1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1:10" ht="1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1:10" ht="1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1:10" ht="1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1:10" ht="1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1:10" ht="1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1:10" ht="1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1:10" ht="1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1:10" ht="1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1:10" ht="1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1:10" ht="1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1:10" ht="1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1:10" ht="1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1:10" ht="1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1:10" ht="1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1:10" ht="1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1:10" ht="1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1:10" ht="1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1:10" ht="1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1:10" ht="1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1:10" ht="1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1:10" ht="1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1:10" ht="1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1:10" ht="1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1:10" ht="1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1:10" ht="1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1:10" ht="1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1:10" ht="1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1:10" ht="1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1:10" ht="1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1:10" ht="1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1:10" ht="1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1:10" ht="1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1:10" ht="1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1:10" ht="1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1:10" ht="1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1:10" ht="1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1:10" ht="1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1:10" ht="1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1:10" ht="1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1:10" ht="1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1:10" ht="1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1:10" ht="1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1:10" ht="1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1:10" ht="1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1:10" ht="1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1:10" ht="1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1:10" ht="1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1:10" ht="1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1:10" ht="1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1:10" ht="1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1:10" ht="1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1:10" ht="1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1:10" ht="1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1:10" ht="1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1:10" ht="1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1:10" ht="1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1:10" ht="1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1:10" ht="1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1:10" ht="1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1:10" ht="1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1:10" ht="1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1:10" ht="1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1:10" ht="1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1:10" ht="1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1:10" ht="1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1:10" ht="1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1:10" ht="1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1:10" ht="1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1:10" ht="1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1:10" ht="1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1:10" ht="1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1:10" ht="1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1:10" ht="1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1:10" ht="1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1:10" ht="1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1:10" ht="1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1:10" ht="1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1:10" ht="1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1:10" ht="1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1:10" ht="1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1:10" ht="1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1:10" ht="1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1:10" ht="1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1:10" ht="1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1:10" ht="1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1:10" ht="1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1:10" ht="1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1:10" ht="1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1:10" ht="1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1:10" ht="1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1:10" ht="1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1:10" ht="1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1:10" ht="1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1:10" ht="1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1:10" ht="1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1:10" ht="1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1:10" ht="1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1:10" ht="1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1:10" ht="1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1:10" ht="1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1:10" ht="1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1:10" ht="1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1:10" ht="1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1:10" ht="1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1:10" ht="1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1:10" ht="1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1:10" ht="1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1:10" ht="1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1:10" ht="1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1:10" ht="1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1:10" ht="1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1:10" ht="1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1:10" ht="1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1:10" ht="1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1:10" ht="1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1:10" ht="1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1:10" ht="1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1:10" ht="1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1:10" ht="1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1:10" ht="1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1:10" ht="1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1:10" ht="1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1:10" ht="1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1:10" ht="1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1:10" ht="1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1:10" ht="1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1:10" ht="1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1:10" ht="1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1:10" ht="1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1:10" ht="1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1:10" ht="1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1:10" ht="1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1:10" ht="1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1:10" ht="1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1:10" ht="1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1:10" ht="1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1:10" ht="1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1:10" ht="1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1:10" ht="1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1:10" ht="1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1:10" ht="1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1:10" ht="1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1:10" ht="1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1:10" ht="1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1:10" ht="1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1:10" ht="1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1:10" ht="1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1:10" ht="1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1:10" ht="1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1:10" ht="1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1:10" ht="1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1:10" ht="1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1:10" ht="1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1:10" ht="1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1:10" ht="1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1:10" ht="1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1:10" ht="1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1:10" ht="1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1:10" ht="1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1:10" ht="1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1:10" ht="1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1:10" ht="1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1:10" ht="1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1:10" ht="1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1:10" ht="1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1:10" ht="1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1:10" ht="1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1:10" ht="1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1:10" ht="1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1:10" ht="1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1:10" ht="1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1:10" ht="1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1:10" ht="1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1:10" ht="1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1:10" ht="1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1:10" ht="1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1:10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10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10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10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10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10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10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10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1:10" ht="15" customHeight="1">
      <c r="A1824" s="2"/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1:10" ht="15" customHeight="1">
      <c r="A1825" s="2"/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1:10" ht="15" customHeight="1">
      <c r="A1826" s="2"/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1:10" ht="15" customHeight="1">
      <c r="A1827" s="2"/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1:10" ht="15" customHeight="1">
      <c r="A1828" s="2"/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1:10" ht="15" customHeight="1">
      <c r="A1829" s="2"/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1:10" ht="15" customHeight="1">
      <c r="A1830" s="2"/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1:10" ht="15" customHeight="1">
      <c r="A1831" s="2"/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1:10" ht="15" customHeight="1">
      <c r="A1832" s="2"/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1:10" ht="15" customHeight="1">
      <c r="A1833" s="2"/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1:10" ht="15" customHeight="1">
      <c r="A1834" s="2"/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1:10" ht="15" customHeight="1">
      <c r="A1835" s="2"/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1:10" ht="15" customHeight="1">
      <c r="A1836" s="2"/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1:10" ht="15" customHeight="1">
      <c r="A1837" s="2"/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1:10" ht="15" customHeight="1">
      <c r="A1838" s="2"/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1:10" ht="15" customHeight="1">
      <c r="A1839" s="2"/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1:10" ht="15" customHeight="1">
      <c r="A1840" s="2"/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1:10" ht="15" customHeight="1">
      <c r="A1841" s="2"/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1:10" ht="15" customHeight="1">
      <c r="A1842" s="2"/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1:10" ht="15" customHeight="1">
      <c r="A1843" s="2"/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1:10" ht="15" customHeight="1">
      <c r="A1844" s="2"/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1:10" ht="15" customHeight="1">
      <c r="A1845" s="2"/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1:10" ht="15" customHeight="1">
      <c r="A1846" s="2"/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1:10" ht="15" customHeight="1">
      <c r="A1847" s="2"/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1:10" ht="15" customHeight="1">
      <c r="A1848" s="2"/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1:10" ht="15" customHeight="1">
      <c r="A1849" s="2"/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1:10" ht="15" customHeight="1">
      <c r="A1850" s="2"/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1:10" ht="15" customHeight="1">
      <c r="A1851" s="2"/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1:10" ht="15" customHeight="1">
      <c r="A1852" s="2"/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1:10" ht="15" customHeight="1">
      <c r="A1853" s="2"/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1:10" ht="15" customHeight="1">
      <c r="A1854" s="2"/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1:10" ht="15" customHeight="1">
      <c r="A1855" s="2"/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1:10" ht="15" customHeight="1">
      <c r="A1856" s="2"/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1:10" ht="15" customHeight="1">
      <c r="A1857" s="2"/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1:10" ht="15" customHeight="1">
      <c r="A1858" s="2"/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1:10" ht="15" customHeight="1">
      <c r="A1859" s="2"/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1:10" ht="15" customHeight="1">
      <c r="A1860" s="2"/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1:10" ht="15" customHeight="1">
      <c r="A1861" s="2"/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1:10" ht="15" customHeight="1">
      <c r="A1862" s="2"/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1:10" ht="15" customHeight="1">
      <c r="A1863" s="2"/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1:10" ht="15" customHeight="1">
      <c r="A1864" s="2"/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1:10" ht="15" customHeight="1">
      <c r="A1865" s="2"/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1:10" ht="15" customHeight="1">
      <c r="A1866" s="2"/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1:10" ht="15" customHeight="1">
      <c r="A1867" s="2"/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1:10" ht="15" customHeight="1">
      <c r="A1868" s="2"/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1:10" ht="15" customHeight="1">
      <c r="A1869" s="2"/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1:10" ht="15" customHeight="1">
      <c r="A1870" s="2"/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1:10" ht="15" customHeight="1">
      <c r="A1871" s="2"/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1:10" ht="15" customHeight="1">
      <c r="A1872" s="2"/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1:10" ht="15" customHeight="1">
      <c r="A1873" s="2"/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1:10" ht="15" customHeight="1">
      <c r="A1874" s="2"/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1:10" ht="15" customHeight="1">
      <c r="A1875" s="2"/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1:10" ht="15" customHeight="1">
      <c r="A1876" s="2"/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1:10" ht="15" customHeight="1">
      <c r="A1877" s="2"/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1:10" ht="15" customHeight="1">
      <c r="A1878" s="2"/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1:10" ht="15" customHeight="1">
      <c r="A1879" s="2"/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1:10" ht="15" customHeight="1">
      <c r="A1880" s="2"/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1:10" ht="15" customHeight="1">
      <c r="A1881" s="2"/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1:10" ht="15" customHeight="1">
      <c r="A1882" s="2"/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1:10" ht="15" customHeight="1">
      <c r="A1883" s="2"/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1:10" ht="15" customHeight="1">
      <c r="A1884" s="2"/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1:10" ht="15" customHeight="1">
      <c r="A1885" s="2"/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1:10" ht="15" customHeight="1">
      <c r="A1886" s="2"/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1:10" ht="15" customHeight="1">
      <c r="A1887" s="2"/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1:10" ht="15" customHeight="1">
      <c r="A1888" s="2"/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1:10" ht="15" customHeight="1">
      <c r="A1889" s="2"/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1:10" ht="15" customHeight="1">
      <c r="A1890" s="2"/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1:10" ht="15" customHeight="1">
      <c r="A1891" s="2"/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1:10" ht="15" customHeight="1">
      <c r="A1892" s="2"/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1:10" ht="15" customHeight="1">
      <c r="A1893" s="2"/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1:10" ht="15" customHeight="1">
      <c r="A1894" s="2"/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1:10" ht="15" customHeight="1">
      <c r="A1895" s="2"/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1:10" ht="15" customHeight="1">
      <c r="A1896" s="2"/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1:10" ht="15" customHeight="1">
      <c r="A1897" s="2"/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1:10" ht="15" customHeight="1">
      <c r="A1898" s="2"/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1:10" ht="15" customHeight="1">
      <c r="A1899" s="2"/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1:10" ht="15" customHeight="1">
      <c r="A1900" s="2"/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1:10" ht="15" customHeight="1">
      <c r="A1901" s="2"/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1:10" ht="15" customHeight="1">
      <c r="A1902" s="2"/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1:10" ht="15" customHeight="1">
      <c r="A1903" s="2"/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1:10" ht="15" customHeight="1">
      <c r="A1904" s="2"/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1:10" ht="15" customHeight="1">
      <c r="A1905" s="2"/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1:10" ht="15" customHeight="1">
      <c r="A1906" s="2"/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1:10" ht="15" customHeight="1">
      <c r="A1907" s="2"/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1:10" ht="15" customHeight="1">
      <c r="A1908" s="2"/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1:10" ht="15" customHeight="1">
      <c r="A1909" s="2"/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1:10" ht="15" customHeight="1">
      <c r="A1910" s="2"/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1:10" ht="15" customHeight="1">
      <c r="A1911" s="2"/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1:10" ht="15" customHeight="1">
      <c r="A1912" s="2"/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1:10" ht="15" customHeight="1">
      <c r="A1913" s="2"/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1:10" ht="15" customHeight="1">
      <c r="A1914" s="2"/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1:10" ht="15" customHeight="1">
      <c r="A1915" s="2"/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1:10" ht="15" customHeight="1">
      <c r="A1916" s="2"/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1:10" ht="15" customHeight="1">
      <c r="A1917" s="2"/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1:10" ht="15" customHeight="1">
      <c r="A1918" s="2"/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1:10" ht="15" customHeight="1">
      <c r="A1919" s="2"/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1:10" ht="15" customHeight="1">
      <c r="A1920" s="2"/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1:10" ht="15" customHeight="1">
      <c r="A1921" s="2"/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1:10" ht="15" customHeight="1">
      <c r="A1922" s="2"/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1:10" ht="15" customHeight="1">
      <c r="A1923" s="2"/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1:10" ht="15" customHeight="1">
      <c r="A1924" s="2"/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1:10" ht="15" customHeight="1">
      <c r="A1925" s="2"/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1:10" ht="15" customHeight="1">
      <c r="A1926" s="2"/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1:10" ht="15" customHeight="1">
      <c r="A1927" s="2"/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1:10" ht="15" customHeight="1">
      <c r="A1928" s="2"/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1:10" ht="15" customHeight="1">
      <c r="A1929" s="2"/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1:10" ht="15" customHeight="1">
      <c r="A1930" s="2"/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1:10" ht="15" customHeight="1">
      <c r="A1931" s="2"/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1:10" ht="15" customHeight="1">
      <c r="A1932" s="2"/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1:10" ht="15" customHeight="1">
      <c r="A1933" s="2"/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1:10" ht="15" customHeight="1">
      <c r="A1934" s="2"/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1:10" ht="15" customHeight="1">
      <c r="A1935" s="2"/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1:10" ht="15" customHeight="1">
      <c r="A1936" s="2"/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1:10" ht="15" customHeight="1">
      <c r="A1937" s="2"/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1:10" ht="15" customHeight="1">
      <c r="A1938" s="2"/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1:10" ht="15" customHeight="1">
      <c r="A1939" s="2"/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1:10" ht="15" customHeight="1">
      <c r="A1940" s="2"/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1:10" ht="15" customHeight="1">
      <c r="A1941" s="2"/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1:10" ht="15" customHeight="1">
      <c r="A1942" s="2"/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1:10" ht="15" customHeight="1">
      <c r="A1943" s="2"/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1:10" ht="15" customHeight="1">
      <c r="A1944" s="2"/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1:10" ht="15" customHeight="1">
      <c r="A1945" s="2"/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1:10" ht="15" customHeight="1">
      <c r="A1946" s="2"/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1:10" ht="15" customHeight="1">
      <c r="A1947" s="2"/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1:10" ht="15" customHeight="1">
      <c r="A1948" s="2"/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1:10" ht="15" customHeight="1">
      <c r="A1949" s="2"/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1:10" ht="15" customHeight="1">
      <c r="A1950" s="2"/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1:10" ht="15" customHeight="1">
      <c r="A1951" s="2"/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1:10" ht="15" customHeight="1">
      <c r="A1952" s="2"/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1:10" ht="15" customHeight="1">
      <c r="A1953" s="2"/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1:10" ht="15" customHeight="1">
      <c r="A1954" s="2"/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1:10" ht="15" customHeight="1">
      <c r="A1955" s="2"/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1:10" ht="15" customHeight="1">
      <c r="A1956" s="2"/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1:10" ht="15" customHeight="1">
      <c r="A1957" s="2"/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1:10" ht="15" customHeight="1">
      <c r="A1958" s="2"/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1:10" ht="15" customHeight="1">
      <c r="A1959" s="2"/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1:10" ht="15" customHeight="1">
      <c r="A1960" s="2"/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1:10" ht="15" customHeight="1">
      <c r="A1961" s="2"/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1:10" ht="15" customHeight="1">
      <c r="A1962" s="2"/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1:10" ht="15" customHeight="1">
      <c r="A1963" s="2"/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1:10" ht="15" customHeight="1">
      <c r="A1964" s="2"/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1:10" ht="15" customHeight="1">
      <c r="A1965" s="2"/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1:10" ht="15" customHeight="1">
      <c r="A1966" s="2"/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1:10" ht="15" customHeight="1">
      <c r="A1967" s="2"/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1:10" ht="15" customHeight="1">
      <c r="A1968" s="2"/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1:10" ht="15" customHeight="1">
      <c r="A1969" s="2"/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1:10" ht="15" customHeight="1">
      <c r="A1970" s="2"/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1:10" ht="15" customHeight="1">
      <c r="A1971" s="2"/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1:10" ht="15" customHeight="1">
      <c r="A1972" s="2"/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1:10" ht="15" customHeight="1">
      <c r="A1973" s="2"/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1:10" ht="15" customHeight="1">
      <c r="A1974" s="2"/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1:10" ht="15" customHeight="1">
      <c r="A1975" s="2"/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1:10" ht="15" customHeight="1">
      <c r="A1976" s="2"/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1:10" ht="15" customHeight="1">
      <c r="A1977" s="2"/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1:10" ht="15" customHeight="1">
      <c r="A1978" s="2"/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1:10" ht="15" customHeight="1">
      <c r="A1979" s="2"/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1:10" ht="15" customHeight="1">
      <c r="A1980" s="2"/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1:10" ht="15" customHeight="1">
      <c r="A1981" s="2"/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1:10" ht="15" customHeight="1">
      <c r="A1982" s="2"/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1:10" ht="15" customHeight="1">
      <c r="A1983" s="2"/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1:10" ht="15" customHeight="1">
      <c r="A1984" s="2"/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1:10" ht="15" customHeight="1">
      <c r="A1985" s="2"/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1:10" ht="15" customHeight="1">
      <c r="A1986" s="2"/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1:10" ht="15" customHeight="1">
      <c r="A1987" s="2"/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1:10" ht="15" customHeight="1">
      <c r="A1988" s="2"/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1:10" ht="15" customHeight="1">
      <c r="A1989" s="2"/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1:10" ht="15" customHeight="1">
      <c r="A1990" s="2"/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1:10" ht="15" customHeight="1">
      <c r="A1991" s="2"/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1:10" ht="15" customHeight="1">
      <c r="A1992" s="2"/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1:10" ht="15" customHeight="1">
      <c r="A1993" s="2"/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1:10" ht="15" customHeight="1">
      <c r="A1994" s="2"/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1:10" ht="15" customHeight="1">
      <c r="A1995" s="2"/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1:10" ht="15" customHeight="1">
      <c r="A1996" s="2"/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1:10" ht="15" customHeight="1">
      <c r="A1997" s="2"/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1:10" ht="15" customHeight="1">
      <c r="A1998" s="2"/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1:10" ht="15" customHeight="1">
      <c r="A1999" s="2"/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1:10" ht="15" customHeight="1">
      <c r="A2000" s="2"/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1:10" ht="15" customHeight="1">
      <c r="A2001" s="2"/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1:10" ht="15" customHeight="1">
      <c r="A2002" s="2"/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1:10" ht="15" customHeight="1">
      <c r="A2003" s="2"/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1:10" ht="15" customHeight="1">
      <c r="A2004" s="2"/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1:10" ht="15" customHeight="1">
      <c r="A2005" s="2"/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1:10" ht="15" customHeight="1">
      <c r="A2006" s="2"/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1:10" ht="15" customHeight="1">
      <c r="A2007" s="2"/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1:10" ht="15" customHeight="1">
      <c r="A2008" s="2"/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1:10" ht="15" customHeight="1">
      <c r="A2009" s="2"/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1:10" ht="15" customHeight="1">
      <c r="A2010" s="2"/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1:10" ht="15" customHeight="1">
      <c r="A2011" s="2"/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1:10" ht="15" customHeight="1">
      <c r="A2012" s="2"/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1:10" ht="15" customHeight="1">
      <c r="A2013" s="2"/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1:10" ht="15" customHeight="1">
      <c r="A2014" s="2"/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1:10" ht="15" customHeight="1">
      <c r="A2015" s="2"/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1:10" ht="15" customHeight="1">
      <c r="A2016" s="2"/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1:10" ht="15" customHeight="1">
      <c r="A2017" s="2"/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1:10" ht="15" customHeight="1">
      <c r="A2018" s="2"/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1:10" ht="15" customHeight="1">
      <c r="A2019" s="2"/>
      <c r="B2019" s="2"/>
      <c r="C2019" s="2"/>
      <c r="D2019" s="2"/>
      <c r="E2019" s="2"/>
      <c r="F2019" s="2"/>
      <c r="G2019" s="2"/>
      <c r="H2019" s="2"/>
      <c r="I2019" s="2"/>
      <c r="J20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Wishlist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 Prahl</dc:creator>
  <cp:lastModifiedBy>Garrett Prahl</cp:lastModifiedBy>
  <dcterms:created xsi:type="dcterms:W3CDTF">2017-10-04T16:26:08Z</dcterms:created>
  <dcterms:modified xsi:type="dcterms:W3CDTF">2017-10-04T16:26:08Z</dcterms:modified>
</cp:coreProperties>
</file>